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Financijski plan 2025." sheetId="1" r:id="rId1"/>
    <sheet name="Financijski plan 2019. plan-Rea" sheetId="2" r:id="rId2"/>
    <sheet name="Sheet1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2" i="1" l="1"/>
  <c r="M143" i="1"/>
  <c r="M142" i="1"/>
  <c r="M138" i="1"/>
  <c r="M136" i="1"/>
  <c r="M129" i="1"/>
  <c r="M156" i="1" s="1"/>
  <c r="M126" i="1"/>
  <c r="M117" i="1"/>
  <c r="M115" i="1" s="1"/>
  <c r="M36" i="1" s="1"/>
  <c r="M157" i="1" s="1"/>
  <c r="M95" i="1"/>
  <c r="M93" i="1"/>
  <c r="M91" i="1"/>
  <c r="M89" i="1"/>
  <c r="M87" i="1"/>
  <c r="M86" i="1"/>
  <c r="M54" i="1"/>
  <c r="M52" i="1"/>
  <c r="M39" i="1"/>
  <c r="M38" i="1"/>
  <c r="M26" i="1"/>
  <c r="M12" i="1"/>
  <c r="M10" i="1"/>
  <c r="M159" i="1" l="1"/>
  <c r="M158" i="1" s="1"/>
  <c r="N136" i="1"/>
  <c r="N12" i="1" l="1"/>
  <c r="N26" i="1"/>
  <c r="N39" i="1"/>
  <c r="N52" i="1"/>
  <c r="N54" i="1"/>
  <c r="N87" i="1"/>
  <c r="N89" i="1"/>
  <c r="N91" i="1"/>
  <c r="N86" i="1" s="1"/>
  <c r="N93" i="1"/>
  <c r="N95" i="1"/>
  <c r="N117" i="1"/>
  <c r="N115" i="1" s="1"/>
  <c r="N126" i="1"/>
  <c r="N129" i="1"/>
  <c r="N138" i="1"/>
  <c r="N143" i="1"/>
  <c r="N142" i="1" s="1"/>
  <c r="N162" i="1"/>
  <c r="N38" i="1" l="1"/>
  <c r="N36" i="1" s="1"/>
  <c r="N157" i="1" s="1"/>
  <c r="N10" i="1"/>
  <c r="N156" i="1" s="1"/>
  <c r="N159" i="1" l="1"/>
  <c r="N158" i="1" s="1"/>
  <c r="M161" i="3"/>
  <c r="L161" i="3"/>
  <c r="M146" i="3"/>
  <c r="M141" i="3" s="1"/>
  <c r="M142" i="3"/>
  <c r="L142" i="3"/>
  <c r="L141" i="3"/>
  <c r="M137" i="3"/>
  <c r="L137" i="3"/>
  <c r="M136" i="3"/>
  <c r="M135" i="3" s="1"/>
  <c r="M128" i="3" s="1"/>
  <c r="L135" i="3"/>
  <c r="L128" i="3"/>
  <c r="M126" i="3"/>
  <c r="M125" i="3" s="1"/>
  <c r="L125" i="3"/>
  <c r="M116" i="3"/>
  <c r="L116" i="3"/>
  <c r="M114" i="3"/>
  <c r="L114" i="3"/>
  <c r="M113" i="3"/>
  <c r="M112" i="3"/>
  <c r="M111" i="3"/>
  <c r="M110" i="3"/>
  <c r="M102" i="3"/>
  <c r="M100" i="3"/>
  <c r="M99" i="3"/>
  <c r="M95" i="3"/>
  <c r="M94" i="3" s="1"/>
  <c r="L94" i="3"/>
  <c r="M93" i="3"/>
  <c r="M92" i="3" s="1"/>
  <c r="L92" i="3"/>
  <c r="M90" i="3"/>
  <c r="L90" i="3"/>
  <c r="M88" i="3"/>
  <c r="L88" i="3"/>
  <c r="M86" i="3"/>
  <c r="M85" i="3" s="1"/>
  <c r="L86" i="3"/>
  <c r="L85" i="3" s="1"/>
  <c r="M80" i="3"/>
  <c r="M78" i="3"/>
  <c r="M76" i="3"/>
  <c r="M75" i="3"/>
  <c r="M74" i="3"/>
  <c r="M72" i="3"/>
  <c r="M70" i="3"/>
  <c r="M69" i="3"/>
  <c r="M68" i="3"/>
  <c r="M67" i="3"/>
  <c r="M64" i="3"/>
  <c r="M58" i="3"/>
  <c r="M53" i="3" s="1"/>
  <c r="L53" i="3"/>
  <c r="M51" i="3"/>
  <c r="L51" i="3"/>
  <c r="M47" i="3"/>
  <c r="M46" i="3"/>
  <c r="M45" i="3"/>
  <c r="M40" i="3"/>
  <c r="M38" i="3" s="1"/>
  <c r="M37" i="3" s="1"/>
  <c r="L38" i="3"/>
  <c r="L37" i="3" s="1"/>
  <c r="M34" i="3"/>
  <c r="M32" i="3"/>
  <c r="M31" i="3"/>
  <c r="M30" i="3"/>
  <c r="M29" i="3"/>
  <c r="M27" i="3"/>
  <c r="M26" i="3"/>
  <c r="M25" i="3"/>
  <c r="L25" i="3"/>
  <c r="M22" i="3"/>
  <c r="M21" i="3"/>
  <c r="M15" i="3"/>
  <c r="M14" i="3"/>
  <c r="M13" i="3"/>
  <c r="M12" i="3"/>
  <c r="M11" i="3" s="1"/>
  <c r="M9" i="3" s="1"/>
  <c r="L11" i="3"/>
  <c r="L9" i="3" s="1"/>
  <c r="L35" i="3" l="1"/>
  <c r="L156" i="3" s="1"/>
  <c r="L155" i="3"/>
  <c r="L158" i="3" s="1"/>
  <c r="L157" i="3" s="1"/>
  <c r="M35" i="3"/>
  <c r="M156" i="3" s="1"/>
  <c r="M155" i="3"/>
  <c r="L12" i="1"/>
  <c r="L10" i="1" s="1"/>
  <c r="L26" i="1"/>
  <c r="L39" i="1"/>
  <c r="L52" i="1"/>
  <c r="L54" i="1"/>
  <c r="L87" i="1"/>
  <c r="L86" i="1" s="1"/>
  <c r="L89" i="1"/>
  <c r="L91" i="1"/>
  <c r="L93" i="1"/>
  <c r="L95" i="1"/>
  <c r="L117" i="1"/>
  <c r="L115" i="1" s="1"/>
  <c r="L126" i="1"/>
  <c r="L136" i="1"/>
  <c r="L129" i="1" s="1"/>
  <c r="L138" i="1"/>
  <c r="L142" i="1"/>
  <c r="L143" i="1"/>
  <c r="L162" i="1"/>
  <c r="M158" i="3" l="1"/>
  <c r="M157" i="3" s="1"/>
  <c r="L156" i="1"/>
  <c r="L38" i="1"/>
  <c r="L36" i="1" s="1"/>
  <c r="L157" i="1" s="1"/>
  <c r="L159" i="1" s="1"/>
  <c r="L158" i="1" s="1"/>
  <c r="L161" i="2" l="1"/>
  <c r="M85" i="2"/>
  <c r="M37" i="2"/>
  <c r="M114" i="2"/>
  <c r="M142" i="2"/>
  <c r="M141" i="2" s="1"/>
  <c r="L142" i="2"/>
  <c r="L141" i="2" s="1"/>
  <c r="L137" i="2"/>
  <c r="L135" i="2"/>
  <c r="L125" i="2"/>
  <c r="L116" i="2"/>
  <c r="L114" i="2"/>
  <c r="L94" i="2"/>
  <c r="L92" i="2"/>
  <c r="L90" i="2"/>
  <c r="L88" i="2"/>
  <c r="L86" i="2"/>
  <c r="L53" i="2"/>
  <c r="L51" i="2"/>
  <c r="L38" i="2"/>
  <c r="L25" i="2"/>
  <c r="L11" i="2"/>
  <c r="L9" i="2" s="1"/>
  <c r="L85" i="2" l="1"/>
  <c r="L37" i="2"/>
  <c r="L35" i="2" s="1"/>
  <c r="L156" i="2" s="1"/>
  <c r="L128" i="2"/>
  <c r="M128" i="2"/>
  <c r="M35" i="2"/>
  <c r="M156" i="2" s="1"/>
  <c r="M9" i="2"/>
  <c r="L155" i="2"/>
  <c r="L158" i="2" l="1"/>
  <c r="L157" i="2" s="1"/>
  <c r="M155" i="2"/>
  <c r="M158" i="2" s="1"/>
  <c r="M157" i="2" s="1"/>
  <c r="M161" i="2" l="1"/>
</calcChain>
</file>

<file path=xl/sharedStrings.xml><?xml version="1.0" encoding="utf-8"?>
<sst xmlns="http://schemas.openxmlformats.org/spreadsheetml/2006/main" count="479" uniqueCount="207">
  <si>
    <t>za razdoblje 01.01.2019. do 31.12.2019.</t>
  </si>
  <si>
    <t>Naziv pozicije</t>
  </si>
  <si>
    <r>
      <rPr>
        <b/>
        <sz val="9"/>
        <color indexed="9"/>
        <rFont val="Arial"/>
        <family val="2"/>
        <charset val="238"/>
      </rPr>
      <t xml:space="preserve">AOP
</t>
    </r>
    <r>
      <rPr>
        <b/>
        <sz val="7"/>
        <color indexed="9"/>
        <rFont val="Arial"/>
        <family val="2"/>
        <charset val="238"/>
      </rPr>
      <t>oznaka</t>
    </r>
  </si>
  <si>
    <t>Konto</t>
  </si>
  <si>
    <t>Plan 2019.</t>
  </si>
  <si>
    <t xml:space="preserve">    1. Prihodi od prodaje s poduzetnicima unutar grupe</t>
  </si>
  <si>
    <t xml:space="preserve">    2. Prihodi od prodaje (izvan grupe)</t>
  </si>
  <si>
    <t xml:space="preserve">        b) Troškovi prodane robe </t>
  </si>
  <si>
    <t>Trošak prodane robe</t>
  </si>
  <si>
    <t xml:space="preserve">        c) Ostali vanjski troškovi </t>
  </si>
  <si>
    <t>Prijevozne usluge u cest. prometu Stari Grad</t>
  </si>
  <si>
    <t>Cestarine, tunelarine, mostarine</t>
  </si>
  <si>
    <t>Poštarina usluge dostavnih službi</t>
  </si>
  <si>
    <t>Telefonske usluge</t>
  </si>
  <si>
    <t>Telefonske usluge Stari Grad</t>
  </si>
  <si>
    <t>Usluge studentskog servisa</t>
  </si>
  <si>
    <t>Usluge tekućeg održavanja</t>
  </si>
  <si>
    <t>Zakupnine i najamnine</t>
  </si>
  <si>
    <t>Najamnina za opremu osim O.A.</t>
  </si>
  <si>
    <t>Usluge reklame i promidžbe u tisku</t>
  </si>
  <si>
    <t>Usluge ostalih oblika reklame i promidžbe</t>
  </si>
  <si>
    <t>Odvoz smeća</t>
  </si>
  <si>
    <t>Odvoz smeća Stari Grad</t>
  </si>
  <si>
    <t>Održavanje zelenila</t>
  </si>
  <si>
    <t>Usluge čuvanja imovine</t>
  </si>
  <si>
    <t>Deratizacija o dezinsekcija</t>
  </si>
  <si>
    <t>Voda za piće i sanitarije</t>
  </si>
  <si>
    <t>Voda za piće i sanitarije Stari Grad</t>
  </si>
  <si>
    <t>Priznato piće za radnike kava sok</t>
  </si>
  <si>
    <t>Komunalna naknada</t>
  </si>
  <si>
    <t>Zdravstveni pregledi radnika obvezni i redovni</t>
  </si>
  <si>
    <t>Zdravstveni pregledi radnika Stari Grad</t>
  </si>
  <si>
    <t>Bankarske usluge</t>
  </si>
  <si>
    <t>Usluge platnog prometa</t>
  </si>
  <si>
    <t>Računovodstvene usluge</t>
  </si>
  <si>
    <t>Premija osiguranja</t>
  </si>
  <si>
    <t>Premija osiguranja Stari Grad</t>
  </si>
  <si>
    <t>Usluge održavanja Softwarea</t>
  </si>
  <si>
    <t>Pretplate HRT, autorske naknade</t>
  </si>
  <si>
    <t>Usluge pranja, glačanja</t>
  </si>
  <si>
    <t>Ostale usluge</t>
  </si>
  <si>
    <t xml:space="preserve">   3. Troškovi osoblja (AOP 138 do 140)</t>
  </si>
  <si>
    <t xml:space="preserve">        a) Neto plaće i nadnice</t>
  </si>
  <si>
    <t>Trošak neto plaće</t>
  </si>
  <si>
    <t xml:space="preserve">        b) Troškovi poreza i doprinosa iz plaća</t>
  </si>
  <si>
    <t>Porezi i doprinosi iz plaće</t>
  </si>
  <si>
    <t xml:space="preserve">        c) Doprinosi na plaće</t>
  </si>
  <si>
    <t>Doprinos za zdravstveno osiguranje</t>
  </si>
  <si>
    <t xml:space="preserve">   4. Amortizacija</t>
  </si>
  <si>
    <t>Amortizacija</t>
  </si>
  <si>
    <t xml:space="preserve">   5. Ostali troškovi</t>
  </si>
  <si>
    <t xml:space="preserve">   6. Vrijednosna usklađenja (AOP 144+145)</t>
  </si>
  <si>
    <t xml:space="preserve">       a) dugotrajne imovine osim financijske imovine</t>
  </si>
  <si>
    <t xml:space="preserve">       b) kratkotrajne imovine osim financijske imovine</t>
  </si>
  <si>
    <t xml:space="preserve">   7. Rezerviranja (AOP 147 do 152)</t>
  </si>
  <si>
    <t xml:space="preserve">       a) Rezerviranja za mirovine, otpremnine i slične obveze</t>
  </si>
  <si>
    <t xml:space="preserve">       b) Rezerviranja za porezne obveze</t>
  </si>
  <si>
    <t xml:space="preserve">       c) Rezerviranja za započete sudske sporove</t>
  </si>
  <si>
    <t xml:space="preserve">       d) Rezerviranja za troškove obnavljanja prirodnih bogatstava</t>
  </si>
  <si>
    <t xml:space="preserve">       e) Rezerviranja za troškove u jamstvenim rokovima</t>
  </si>
  <si>
    <t xml:space="preserve">       f) Druga rezerviranja</t>
  </si>
  <si>
    <t xml:space="preserve">   8. Ostali poslovni rashodi</t>
  </si>
  <si>
    <t xml:space="preserve">     1. Prihodi od ulaganja u udjele (dionice) poduzetnika unutar grupe</t>
  </si>
  <si>
    <t xml:space="preserve">     2. Prihodi od ulaganja u udjele (dionice) društava povezanih
         sudjelujućim interesima</t>
  </si>
  <si>
    <t xml:space="preserve">     3. Prihodi od ostalih dugotrajnih financijskih ulaganja i zajmova
         poduzetnicima unutar grupe</t>
  </si>
  <si>
    <t xml:space="preserve">     4. Ostali prihodi s osnove kamata iz odnosa s poduzetnicima unutar grupe</t>
  </si>
  <si>
    <t xml:space="preserve">     5. Tečajne razlike i ostali financijski prihodi iz odnosa s
         poduzetnicima unutar grupe</t>
  </si>
  <si>
    <t xml:space="preserve">     6. Prihodi od ostalih dugotrajnih financijskih ulaganja i zajmova</t>
  </si>
  <si>
    <t xml:space="preserve">     7. Ostali prihodi s osnove kamata</t>
  </si>
  <si>
    <t xml:space="preserve">     8. Tečajne razlike i ostali financijski prihodi</t>
  </si>
  <si>
    <t xml:space="preserve">     9. Nerealizirani dobici (prihodi) od financijske imovine</t>
  </si>
  <si>
    <t xml:space="preserve">   10. Ostali financijski prihodi</t>
  </si>
  <si>
    <t xml:space="preserve">    1. Rashodi s osnove kamata i slični rashodi s poduzetnicima unutar grupe</t>
  </si>
  <si>
    <t>2. Tečajne razlike i drugi rashodi s poduzetnicima unutar grupe</t>
  </si>
  <si>
    <t>3. Rashodi s osnove kamata i slični rashodi</t>
  </si>
  <si>
    <t>4. Tečajne razlike i drugi rashodi</t>
  </si>
  <si>
    <t>5. Nerealizirani gubici (rashodi) od financijske imovine</t>
  </si>
  <si>
    <t>6. Vrijednosna usklađenja financijske imovine (neto)</t>
  </si>
  <si>
    <t>7. Ostali financijski rashodi</t>
  </si>
  <si>
    <t>V.    UDIO U DOBITI OD DRUŠTAVA POVEZANIH SUDJELUJUĆIM
        INTERESOM</t>
  </si>
  <si>
    <t>VI.   UDIO U DOBITI OD  ZAJEDNIČKIH POTHVATA</t>
  </si>
  <si>
    <t>VII.  UDIO U GUBITKU OD DRUŠTAVA POVEZANIH SUDJELUJUĆIM
        INTERESOM</t>
  </si>
  <si>
    <t>VIII. UDIO U GUBITKU OD ZAJEDNIČKIH POTHVATA</t>
  </si>
  <si>
    <t xml:space="preserve">   1. Dobit prije oporezivanja (AOP 177-178)</t>
  </si>
  <si>
    <t xml:space="preserve">   2. Gubitak prije oporezivanja (AOP 178-177)</t>
  </si>
  <si>
    <t>XII.  POREZ NA DOBIT</t>
  </si>
  <si>
    <t xml:space="preserve">  1. Dobit razdoblja (AOP 179-182)</t>
  </si>
  <si>
    <t xml:space="preserve">  2. Gubitak razdoblja (AOP 182-179)</t>
  </si>
  <si>
    <t>Porezno priznate donacije</t>
  </si>
  <si>
    <t>Naknadni troškovi iz prethodnih godina</t>
  </si>
  <si>
    <t>Redovne kamate</t>
  </si>
  <si>
    <t>Zatezne kamate</t>
  </si>
  <si>
    <t>XI.   DOBIT ILI GUBITAK PRIJE OPOREZIVANJA</t>
  </si>
  <si>
    <t>Prihod od prodaje vlastitih proizvoda</t>
  </si>
  <si>
    <t>Prihod o d prodaje VP oslob. Čl. 75</t>
  </si>
  <si>
    <t>Prihod od usluga koje su oslobođene PDV-a</t>
  </si>
  <si>
    <t>Prihodi od ljet. smještaja 13%</t>
  </si>
  <si>
    <t>Prihodi od usluga PPOM</t>
  </si>
  <si>
    <t>Prihod od prodaje ulaznica</t>
  </si>
  <si>
    <t>Prihod od prodaje domaće robe na veliko</t>
  </si>
  <si>
    <t>Prihod od prodaje</t>
  </si>
  <si>
    <t>Prihod od prodaje Kapelanov stan</t>
  </si>
  <si>
    <t>Prihod od maloprodaje 5%</t>
  </si>
  <si>
    <t>Troškovi prijevoza na sl. putu Stari Grad</t>
  </si>
  <si>
    <t>Troškovi korištenja vlast. automob. u posl. svrhe</t>
  </si>
  <si>
    <t>Trošak prijevoza sa posla i na posao</t>
  </si>
  <si>
    <t>Nagrada za radne rezultate</t>
  </si>
  <si>
    <t>Prigodne godišnje nagrade</t>
  </si>
  <si>
    <t>Darovi djeci zaposlenika</t>
  </si>
  <si>
    <t>Trošak ugovora o djelu</t>
  </si>
  <si>
    <t>Trošak ugovora o djelu Stari Grad</t>
  </si>
  <si>
    <t>Reprezentacija 50% priznata</t>
  </si>
  <si>
    <t>Reprezentacija 50% nepriznata</t>
  </si>
  <si>
    <t>ČL HGK</t>
  </si>
  <si>
    <t>ČL TZ</t>
  </si>
  <si>
    <t>Administrativni upravni troškovi takse</t>
  </si>
  <si>
    <t>Boravišna pristojba Stari Grad</t>
  </si>
  <si>
    <t>Troškovi organizacije Katarinskog sajma</t>
  </si>
  <si>
    <t>Troškovi organizacije Dječjeg sajma</t>
  </si>
  <si>
    <t>Troškovi organizacije Božićnog sajma</t>
  </si>
  <si>
    <t>Troškovi organizacije Božićnog malonogometnog turnira</t>
  </si>
  <si>
    <t>Direktna spomenička renta</t>
  </si>
  <si>
    <t>Prihod od kamata</t>
  </si>
  <si>
    <t>Pozitivna tečajna razlika iz stanja deviza u blagajni</t>
  </si>
  <si>
    <t>Vrijednosno usklađivanje kupci</t>
  </si>
  <si>
    <t xml:space="preserve">    1. Promjene vrijednosti zaliha proizvodnje u tijeku i gotovih proizvoda</t>
  </si>
  <si>
    <t xml:space="preserve">    2. Materijalni troškovi (AOP 134 do 136)</t>
  </si>
  <si>
    <t xml:space="preserve">        a) Troškovi sirovina i materijala </t>
  </si>
  <si>
    <t>Osnovni materijal i poluproizvodi</t>
  </si>
  <si>
    <t>Osnovni materijal Stari Grad</t>
  </si>
  <si>
    <t>Pomoćni materijal</t>
  </si>
  <si>
    <t>Materijal za čišćenje i održavanje</t>
  </si>
  <si>
    <t>Uredski materijal</t>
  </si>
  <si>
    <t>Električna energija</t>
  </si>
  <si>
    <t>Elektr. Energ. Stari Grad</t>
  </si>
  <si>
    <t>Plin</t>
  </si>
  <si>
    <t>Plin Stari Grad</t>
  </si>
  <si>
    <t>Utrošeni rezerv. dijelovi za održavanje opreme</t>
  </si>
  <si>
    <t>Otpis sitnog inventara u upotrebi</t>
  </si>
  <si>
    <t>Ostali troškovi</t>
  </si>
  <si>
    <t xml:space="preserve">    3. Prihodi na temelju upotrebe vlastitih proizvoda, robe i usluga</t>
  </si>
  <si>
    <t xml:space="preserve">    4. Ostali poslovni prihodi s poduzetnicima unutar grupe</t>
  </si>
  <si>
    <t xml:space="preserve">    5. Ostali poslovni prihodi (izvan grupe)</t>
  </si>
  <si>
    <t>Prihodi od zakupnina za poslovni prostor</t>
  </si>
  <si>
    <t>Prihodi od zakupnina na Katarinskom sajmu</t>
  </si>
  <si>
    <t>Prihod od najma kučica Božićni sajam</t>
  </si>
  <si>
    <t>Prihod od prefakturiranja režija voda, struja, el.energija</t>
  </si>
  <si>
    <t>Ostali prihodi</t>
  </si>
  <si>
    <t>Neplaćene kapare, odustatnine i nak. štete</t>
  </si>
  <si>
    <t>Prihodi od donacija i subvencija za Katarinski sajam</t>
  </si>
  <si>
    <t>Prihodi od refundacija troškova Dječjeg sajma</t>
  </si>
  <si>
    <t>Prihodi od refundacija troškova Božićnog sajma</t>
  </si>
  <si>
    <t xml:space="preserve">FINANCIJSKI PLAN </t>
  </si>
  <si>
    <r>
      <t xml:space="preserve">I. POSLOVNI PRIHODI </t>
    </r>
    <r>
      <rPr>
        <sz val="9"/>
        <color theme="3"/>
        <rFont val="Arial"/>
        <family val="2"/>
        <charset val="238"/>
      </rPr>
      <t>(AOP 126 do 130)</t>
    </r>
  </si>
  <si>
    <r>
      <t xml:space="preserve">II. POSLOVNI RASHODI </t>
    </r>
    <r>
      <rPr>
        <sz val="9"/>
        <color theme="3"/>
        <rFont val="Arial"/>
        <family val="2"/>
        <charset val="238"/>
      </rPr>
      <t>(AOP 132+133+137+141+142+143+146+153)</t>
    </r>
  </si>
  <si>
    <r>
      <t xml:space="preserve">III. FINANCIJSKI PRIHODI </t>
    </r>
    <r>
      <rPr>
        <sz val="9"/>
        <color theme="3"/>
        <rFont val="Arial"/>
        <family val="2"/>
        <charset val="238"/>
      </rPr>
      <t>(AOP 155 do 164)</t>
    </r>
  </si>
  <si>
    <r>
      <t xml:space="preserve">IV. FINANCIJSKI RASHODI </t>
    </r>
    <r>
      <rPr>
        <sz val="9"/>
        <color theme="3"/>
        <rFont val="Arial"/>
        <family val="2"/>
        <charset val="238"/>
      </rPr>
      <t>(AOP 166 do 172)</t>
    </r>
  </si>
  <si>
    <r>
      <t xml:space="preserve">IX.   UKUPNI PRIHODI </t>
    </r>
    <r>
      <rPr>
        <sz val="9"/>
        <color theme="3"/>
        <rFont val="Arial"/>
        <family val="2"/>
        <charset val="238"/>
      </rPr>
      <t>(AOP 125+154+173 + 174)</t>
    </r>
  </si>
  <si>
    <r>
      <t xml:space="preserve">X.    UKUPNI RASHODI </t>
    </r>
    <r>
      <rPr>
        <sz val="9"/>
        <color theme="3"/>
        <rFont val="Arial"/>
        <family val="2"/>
        <charset val="238"/>
      </rPr>
      <t>(AOP 131+165+175 + 176)</t>
    </r>
  </si>
  <si>
    <r>
      <t xml:space="preserve">XIII. DOBIT ILI GUBITAK RAZDOBLJA </t>
    </r>
    <r>
      <rPr>
        <sz val="9"/>
        <color theme="3"/>
        <rFont val="Arial"/>
        <family val="2"/>
        <charset val="238"/>
      </rPr>
      <t>(AOP 179-182)</t>
    </r>
  </si>
  <si>
    <t>Prihod od prodaje usluga na domaćem tržištu</t>
  </si>
  <si>
    <t>Realizacija 2019.</t>
  </si>
  <si>
    <t>AOP
oznaka</t>
  </si>
  <si>
    <t>Boravišna pristojba</t>
  </si>
  <si>
    <t>Naplaćene kapare, odustatnine i nak. štete</t>
  </si>
  <si>
    <t>Prihod od prodaje Kajak kanu bar</t>
  </si>
  <si>
    <t>Prihod od prodaje Korčula</t>
  </si>
  <si>
    <t>Uredski materijal, HTZ</t>
  </si>
  <si>
    <t>Električna energija, plin, gorivo</t>
  </si>
  <si>
    <t>Odvoz smeća Stari Grad, Korčula</t>
  </si>
  <si>
    <t>Voda za piće i sanitarije Stari Grad, Korčula</t>
  </si>
  <si>
    <t xml:space="preserve">Troškovi prijevoza na sl. putu </t>
  </si>
  <si>
    <t>Plan 2023.</t>
  </si>
  <si>
    <r>
      <t xml:space="preserve">I. POSLOVNI PRIHODI </t>
    </r>
    <r>
      <rPr>
        <sz val="8"/>
        <color theme="3"/>
        <rFont val="Arial"/>
        <family val="2"/>
        <charset val="238"/>
      </rPr>
      <t>(AOP 126 do 130)</t>
    </r>
  </si>
  <si>
    <r>
      <t xml:space="preserve">II. POSLOVNI RASHODI </t>
    </r>
    <r>
      <rPr>
        <sz val="8"/>
        <color theme="3"/>
        <rFont val="Arial"/>
        <family val="2"/>
        <charset val="238"/>
      </rPr>
      <t>(AOP 132+133+137+141+142+143+146+153)</t>
    </r>
  </si>
  <si>
    <r>
      <t xml:space="preserve">III. FINANCIJSKI PRIHODI </t>
    </r>
    <r>
      <rPr>
        <sz val="8"/>
        <color theme="3"/>
        <rFont val="Arial"/>
        <family val="2"/>
        <charset val="238"/>
      </rPr>
      <t>(AOP 155 do 164)</t>
    </r>
  </si>
  <si>
    <r>
      <t xml:space="preserve">IV. FINANCIJSKI RASHODI </t>
    </r>
    <r>
      <rPr>
        <sz val="8"/>
        <color theme="3"/>
        <rFont val="Arial"/>
        <family val="2"/>
        <charset val="238"/>
      </rPr>
      <t>(AOP 166 do 172)</t>
    </r>
  </si>
  <si>
    <r>
      <t xml:space="preserve">IX.   UKUPNI PRIHODI </t>
    </r>
    <r>
      <rPr>
        <sz val="8"/>
        <color theme="3"/>
        <rFont val="Arial"/>
        <family val="2"/>
        <charset val="238"/>
      </rPr>
      <t>(AOP 125+154+173 + 174)</t>
    </r>
  </si>
  <si>
    <r>
      <t xml:space="preserve">X.    UKUPNI RASHODI </t>
    </r>
    <r>
      <rPr>
        <sz val="8"/>
        <color theme="3"/>
        <rFont val="Arial"/>
        <family val="2"/>
        <charset val="238"/>
      </rPr>
      <t>(AOP 131+165+175 + 176)</t>
    </r>
  </si>
  <si>
    <r>
      <t xml:space="preserve">XIII. DOBIT ILI GUBITAK RAZDOBLJA </t>
    </r>
    <r>
      <rPr>
        <sz val="8"/>
        <color theme="3"/>
        <rFont val="Arial"/>
        <family val="2"/>
        <charset val="238"/>
      </rPr>
      <t>(AOP 179-182)</t>
    </r>
  </si>
  <si>
    <t>za razdoblje 01.01.2024. do 31.12.2024.</t>
  </si>
  <si>
    <t>-</t>
  </si>
  <si>
    <t>Plan 2024.</t>
  </si>
  <si>
    <t>Prihodi od iznajmljivanja vozila</t>
  </si>
  <si>
    <t>Prihod od prodaje VP oslob. Čl. 75</t>
  </si>
  <si>
    <t>Prijevozne usluge u cest. I pomorskom prometu Stari Grad</t>
  </si>
  <si>
    <t>Osnovni materijal i poluproizvodi Odmaralište</t>
  </si>
  <si>
    <t>Usluge reklame - letak</t>
  </si>
  <si>
    <t>Deratizacija i dezinsekcija</t>
  </si>
  <si>
    <t>Troškovi financijskog leasinga i ostali troškovi vozila</t>
  </si>
  <si>
    <t>Prihod od najma kućica Božićni sajam</t>
  </si>
  <si>
    <t>za razdoblje 01.01.2025. do 31.12.2025.</t>
  </si>
  <si>
    <t>Plan 2025.</t>
  </si>
  <si>
    <t xml:space="preserve">    5. Ostali poslovni prihodi </t>
  </si>
  <si>
    <t xml:space="preserve">    2. Prihodi od prodaje </t>
  </si>
  <si>
    <t>Prihodi od marketinških ulaganja</t>
  </si>
  <si>
    <t>Realizacija 2025.</t>
  </si>
  <si>
    <t xml:space="preserve">REALIZACIJA FINANCIJSKOG PLANA </t>
  </si>
  <si>
    <t>Prihodi od ljetovanja -smještaj i prehrana</t>
  </si>
  <si>
    <t xml:space="preserve">Prihodi od refundacija </t>
  </si>
  <si>
    <t>Prihodi od donacija</t>
  </si>
  <si>
    <t>Cestarine, tunelarine, mostarin, parking</t>
  </si>
  <si>
    <t>Usluge platnog prometai usluge kartičara</t>
  </si>
  <si>
    <t xml:space="preserve">Osnovni i pomoćni materijal </t>
  </si>
  <si>
    <t>Troškovi organizacije događaja</t>
  </si>
  <si>
    <t>Dnevnice u zemlji, smještaj na terenu</t>
  </si>
  <si>
    <t>Naknada za ambalažu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</si>
</sst>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kn&quot;;[Red]\-#,##0\ &quot;kn&quot;"/>
    <numFmt numFmtId="44" formatCode="_-* #,##0.00\ &quot;kn&quot;_-;\-* #,##0.00\ &quot;kn&quot;_-;_-* &quot;-&quot;??\ &quot;kn&quot;_-;_-@_-"/>
    <numFmt numFmtId="164" formatCode="000"/>
    <numFmt numFmtId="165" formatCode="_-* #,##0.00\ [$kn-41A]_-;\-* #,##0.00\ [$kn-41A]_-;_-* &quot;-&quot;??\ [$kn-41A]_-;_-@_-"/>
    <numFmt numFmtId="166" formatCode="_-* #,##0.00\ [$EUR]_-;\-* #,##0.00\ [$EUR]_-;_-* &quot;-&quot;??\ [$EUR]_-;_-@_-"/>
    <numFmt numFmtId="167" formatCode="#,##0.00\ [$€-1];[Red]\-#,##0.00\ [$€-1]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9"/>
      <color indexed="18"/>
      <name val="Arial"/>
      <family val="2"/>
      <charset val="238"/>
    </font>
    <font>
      <sz val="9"/>
      <color indexed="1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9"/>
      <color indexed="62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indexed="1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indexed="1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3"/>
      <name val="Arial"/>
      <family val="2"/>
      <charset val="238"/>
    </font>
    <font>
      <sz val="8"/>
      <color theme="3"/>
      <name val="Arial"/>
      <family val="2"/>
      <charset val="238"/>
    </font>
    <font>
      <sz val="8"/>
      <name val="Arial"/>
      <family val="2"/>
      <charset val="238"/>
    </font>
    <font>
      <sz val="8"/>
      <color rgb="FF0070C0"/>
      <name val="Arial"/>
      <family val="2"/>
      <charset val="238"/>
    </font>
    <font>
      <i/>
      <sz val="8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4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medium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8"/>
      </top>
      <bottom style="medium">
        <color indexed="22"/>
      </bottom>
      <diagonal/>
    </border>
    <border>
      <left style="thin">
        <color indexed="9"/>
      </left>
      <right/>
      <top style="medium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9"/>
      </right>
      <top style="medium">
        <color indexed="22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 applyProtection="1">
      <alignment horizontal="center" vertical="center" wrapText="1"/>
      <protection hidden="1"/>
    </xf>
    <xf numFmtId="0" fontId="5" fillId="2" borderId="2" xfId="0" applyNumberFormat="1" applyFont="1" applyFill="1" applyBorder="1" applyAlignment="1" applyProtection="1">
      <alignment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/>
    <xf numFmtId="164" fontId="14" fillId="0" borderId="6" xfId="0" applyNumberFormat="1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right" vertical="center"/>
    </xf>
    <xf numFmtId="165" fontId="13" fillId="0" borderId="8" xfId="0" applyNumberFormat="1" applyFont="1" applyBorder="1"/>
    <xf numFmtId="165" fontId="13" fillId="0" borderId="8" xfId="1" applyNumberFormat="1" applyFont="1" applyBorder="1"/>
    <xf numFmtId="164" fontId="13" fillId="0" borderId="6" xfId="0" applyNumberFormat="1" applyFont="1" applyFill="1" applyBorder="1" applyAlignment="1">
      <alignment vertical="center"/>
    </xf>
    <xf numFmtId="165" fontId="13" fillId="0" borderId="8" xfId="0" applyNumberFormat="1" applyFont="1" applyFill="1" applyBorder="1"/>
    <xf numFmtId="165" fontId="13" fillId="0" borderId="8" xfId="1" applyNumberFormat="1" applyFont="1" applyFill="1" applyBorder="1"/>
    <xf numFmtId="165" fontId="18" fillId="4" borderId="8" xfId="0" applyNumberFormat="1" applyFont="1" applyFill="1" applyBorder="1"/>
    <xf numFmtId="165" fontId="18" fillId="4" borderId="8" xfId="1" applyNumberFormat="1" applyFont="1" applyFill="1" applyBorder="1"/>
    <xf numFmtId="165" fontId="16" fillId="5" borderId="8" xfId="0" applyNumberFormat="1" applyFont="1" applyFill="1" applyBorder="1"/>
    <xf numFmtId="165" fontId="15" fillId="6" borderId="8" xfId="0" applyNumberFormat="1" applyFont="1" applyFill="1" applyBorder="1"/>
    <xf numFmtId="165" fontId="16" fillId="6" borderId="8" xfId="0" applyNumberFormat="1" applyFont="1" applyFill="1" applyBorder="1"/>
    <xf numFmtId="165" fontId="12" fillId="6" borderId="8" xfId="0" applyNumberFormat="1" applyFont="1" applyFill="1" applyBorder="1"/>
    <xf numFmtId="165" fontId="17" fillId="5" borderId="8" xfId="0" applyNumberFormat="1" applyFont="1" applyFill="1" applyBorder="1"/>
    <xf numFmtId="165" fontId="17" fillId="5" borderId="8" xfId="1" applyNumberFormat="1" applyFont="1" applyFill="1" applyBorder="1"/>
    <xf numFmtId="0" fontId="20" fillId="0" borderId="0" xfId="0" applyFont="1"/>
    <xf numFmtId="164" fontId="7" fillId="6" borderId="8" xfId="0" applyNumberFormat="1" applyFont="1" applyFill="1" applyBorder="1" applyAlignment="1">
      <alignment horizontal="center" vertical="center"/>
    </xf>
    <xf numFmtId="49" fontId="7" fillId="6" borderId="8" xfId="0" applyNumberFormat="1" applyFont="1" applyFill="1" applyBorder="1" applyAlignment="1" applyProtection="1">
      <alignment vertical="center"/>
      <protection locked="0"/>
    </xf>
    <xf numFmtId="165" fontId="13" fillId="0" borderId="11" xfId="0" applyNumberFormat="1" applyFont="1" applyFill="1" applyBorder="1"/>
    <xf numFmtId="165" fontId="13" fillId="0" borderId="11" xfId="1" applyNumberFormat="1" applyFont="1" applyFill="1" applyBorder="1"/>
    <xf numFmtId="165" fontId="13" fillId="0" borderId="12" xfId="0" applyNumberFormat="1" applyFont="1" applyBorder="1"/>
    <xf numFmtId="165" fontId="13" fillId="0" borderId="12" xfId="1" applyNumberFormat="1" applyFont="1" applyBorder="1"/>
    <xf numFmtId="164" fontId="18" fillId="4" borderId="8" xfId="0" applyNumberFormat="1" applyFont="1" applyFill="1" applyBorder="1" applyAlignment="1">
      <alignment horizontal="center" vertical="center"/>
    </xf>
    <xf numFmtId="49" fontId="18" fillId="4" borderId="8" xfId="0" applyNumberFormat="1" applyFont="1" applyFill="1" applyBorder="1" applyAlignment="1" applyProtection="1">
      <alignment vertical="center"/>
      <protection locked="0"/>
    </xf>
    <xf numFmtId="164" fontId="7" fillId="5" borderId="8" xfId="0" applyNumberFormat="1" applyFont="1" applyFill="1" applyBorder="1" applyAlignment="1">
      <alignment horizontal="center" vertical="center"/>
    </xf>
    <xf numFmtId="49" fontId="7" fillId="5" borderId="8" xfId="0" applyNumberFormat="1" applyFont="1" applyFill="1" applyBorder="1" applyAlignment="1" applyProtection="1">
      <alignment vertical="center"/>
      <protection locked="0"/>
    </xf>
    <xf numFmtId="165" fontId="7" fillId="4" borderId="8" xfId="1" applyNumberFormat="1" applyFont="1" applyFill="1" applyBorder="1"/>
    <xf numFmtId="165" fontId="13" fillId="0" borderId="11" xfId="0" applyNumberFormat="1" applyFont="1" applyBorder="1"/>
    <xf numFmtId="165" fontId="13" fillId="0" borderId="11" xfId="1" applyNumberFormat="1" applyFont="1" applyBorder="1"/>
    <xf numFmtId="165" fontId="13" fillId="0" borderId="15" xfId="0" applyNumberFormat="1" applyFont="1" applyBorder="1"/>
    <xf numFmtId="165" fontId="13" fillId="0" borderId="15" xfId="1" applyNumberFormat="1" applyFont="1" applyBorder="1"/>
    <xf numFmtId="165" fontId="7" fillId="6" borderId="8" xfId="1" applyNumberFormat="1" applyFont="1" applyFill="1" applyBorder="1"/>
    <xf numFmtId="165" fontId="7" fillId="5" borderId="8" xfId="1" applyNumberFormat="1" applyFont="1" applyFill="1" applyBorder="1"/>
    <xf numFmtId="164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/>
    <xf numFmtId="0" fontId="16" fillId="0" borderId="0" xfId="0" applyFont="1" applyFill="1" applyBorder="1"/>
    <xf numFmtId="0" fontId="9" fillId="3" borderId="9" xfId="0" applyFont="1" applyFill="1" applyBorder="1" applyAlignment="1" applyProtection="1">
      <alignment horizontal="center" vertical="center"/>
      <protection hidden="1"/>
    </xf>
    <xf numFmtId="165" fontId="13" fillId="0" borderId="12" xfId="0" applyNumberFormat="1" applyFont="1" applyFill="1" applyBorder="1"/>
    <xf numFmtId="165" fontId="13" fillId="0" borderId="12" xfId="1" applyNumberFormat="1" applyFont="1" applyFill="1" applyBorder="1"/>
    <xf numFmtId="165" fontId="13" fillId="0" borderId="15" xfId="0" applyNumberFormat="1" applyFont="1" applyFill="1" applyBorder="1"/>
    <xf numFmtId="165" fontId="13" fillId="0" borderId="15" xfId="1" applyNumberFormat="1" applyFont="1" applyFill="1" applyBorder="1"/>
    <xf numFmtId="0" fontId="0" fillId="0" borderId="0" xfId="0" applyAlignment="1"/>
    <xf numFmtId="0" fontId="7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Alignment="1"/>
    <xf numFmtId="0" fontId="13" fillId="0" borderId="8" xfId="0" applyFont="1" applyFill="1" applyBorder="1" applyAlignment="1">
      <alignment horizontal="left" vertical="center" wrapText="1"/>
    </xf>
    <xf numFmtId="164" fontId="13" fillId="0" borderId="8" xfId="0" applyNumberFormat="1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horizontal="right" vertical="center"/>
    </xf>
    <xf numFmtId="0" fontId="0" fillId="0" borderId="0" xfId="0" applyFill="1" applyBorder="1"/>
    <xf numFmtId="6" fontId="21" fillId="0" borderId="0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22" fillId="0" borderId="0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9" xfId="0" applyFont="1" applyFill="1" applyBorder="1" applyAlignment="1" applyProtection="1">
      <alignment horizontal="center" vertical="center"/>
      <protection hidden="1"/>
    </xf>
    <xf numFmtId="0" fontId="8" fillId="3" borderId="9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164" fontId="27" fillId="4" borderId="8" xfId="0" applyNumberFormat="1" applyFont="1" applyFill="1" applyBorder="1" applyAlignment="1">
      <alignment horizontal="center" vertical="center"/>
    </xf>
    <xf numFmtId="49" fontId="27" fillId="4" borderId="8" xfId="0" applyNumberFormat="1" applyFont="1" applyFill="1" applyBorder="1" applyAlignment="1" applyProtection="1">
      <alignment vertical="center"/>
      <protection locked="0"/>
    </xf>
    <xf numFmtId="165" fontId="27" fillId="4" borderId="8" xfId="0" applyNumberFormat="1" applyFont="1" applyFill="1" applyBorder="1"/>
    <xf numFmtId="165" fontId="27" fillId="4" borderId="8" xfId="1" applyNumberFormat="1" applyFont="1" applyFill="1" applyBorder="1"/>
    <xf numFmtId="166" fontId="27" fillId="4" borderId="8" xfId="1" applyNumberFormat="1" applyFont="1" applyFill="1" applyBorder="1"/>
    <xf numFmtId="164" fontId="26" fillId="6" borderId="8" xfId="0" applyNumberFormat="1" applyFont="1" applyFill="1" applyBorder="1" applyAlignment="1">
      <alignment horizontal="center" vertical="center"/>
    </xf>
    <xf numFmtId="49" fontId="26" fillId="6" borderId="8" xfId="0" applyNumberFormat="1" applyFont="1" applyFill="1" applyBorder="1" applyAlignment="1" applyProtection="1">
      <alignment vertical="center"/>
      <protection locked="0"/>
    </xf>
    <xf numFmtId="165" fontId="30" fillId="6" borderId="8" xfId="0" applyNumberFormat="1" applyFont="1" applyFill="1" applyBorder="1"/>
    <xf numFmtId="165" fontId="26" fillId="6" borderId="8" xfId="1" applyNumberFormat="1" applyFont="1" applyFill="1" applyBorder="1"/>
    <xf numFmtId="166" fontId="26" fillId="6" borderId="8" xfId="1" applyNumberFormat="1" applyFont="1" applyFill="1" applyBorder="1"/>
    <xf numFmtId="0" fontId="31" fillId="0" borderId="6" xfId="0" applyFont="1" applyFill="1" applyBorder="1" applyAlignment="1">
      <alignment horizontal="left" vertical="center" wrapText="1"/>
    </xf>
    <xf numFmtId="164" fontId="32" fillId="0" borderId="6" xfId="0" applyNumberFormat="1" applyFont="1" applyFill="1" applyBorder="1" applyAlignment="1">
      <alignment vertical="center"/>
    </xf>
    <xf numFmtId="164" fontId="31" fillId="0" borderId="6" xfId="0" applyNumberFormat="1" applyFont="1" applyFill="1" applyBorder="1" applyAlignment="1">
      <alignment horizontal="right" vertical="center"/>
    </xf>
    <xf numFmtId="165" fontId="31" fillId="0" borderId="12" xfId="0" applyNumberFormat="1" applyFont="1" applyFill="1" applyBorder="1"/>
    <xf numFmtId="165" fontId="31" fillId="0" borderId="12" xfId="1" applyNumberFormat="1" applyFont="1" applyFill="1" applyBorder="1"/>
    <xf numFmtId="166" fontId="31" fillId="0" borderId="12" xfId="1" applyNumberFormat="1" applyFont="1" applyFill="1" applyBorder="1"/>
    <xf numFmtId="165" fontId="31" fillId="0" borderId="8" xfId="0" applyNumberFormat="1" applyFont="1" applyFill="1" applyBorder="1"/>
    <xf numFmtId="165" fontId="31" fillId="0" borderId="8" xfId="1" applyNumberFormat="1" applyFont="1" applyFill="1" applyBorder="1"/>
    <xf numFmtId="164" fontId="31" fillId="0" borderId="6" xfId="0" applyNumberFormat="1" applyFont="1" applyFill="1" applyBorder="1" applyAlignment="1">
      <alignment vertical="center"/>
    </xf>
    <xf numFmtId="165" fontId="31" fillId="0" borderId="11" xfId="0" applyNumberFormat="1" applyFont="1" applyFill="1" applyBorder="1"/>
    <xf numFmtId="165" fontId="31" fillId="0" borderId="11" xfId="1" applyNumberFormat="1" applyFont="1" applyFill="1" applyBorder="1"/>
    <xf numFmtId="165" fontId="26" fillId="4" borderId="8" xfId="1" applyNumberFormat="1" applyFont="1" applyFill="1" applyBorder="1"/>
    <xf numFmtId="166" fontId="26" fillId="4" borderId="8" xfId="1" applyNumberFormat="1" applyFont="1" applyFill="1" applyBorder="1"/>
    <xf numFmtId="164" fontId="26" fillId="5" borderId="8" xfId="0" applyNumberFormat="1" applyFont="1" applyFill="1" applyBorder="1" applyAlignment="1">
      <alignment horizontal="center" vertical="center"/>
    </xf>
    <xf numFmtId="49" fontId="26" fillId="5" borderId="8" xfId="0" applyNumberFormat="1" applyFont="1" applyFill="1" applyBorder="1" applyAlignment="1" applyProtection="1">
      <alignment vertical="center"/>
      <protection locked="0"/>
    </xf>
    <xf numFmtId="165" fontId="33" fillId="5" borderId="8" xfId="0" applyNumberFormat="1" applyFont="1" applyFill="1" applyBorder="1"/>
    <xf numFmtId="165" fontId="26" fillId="5" borderId="8" xfId="1" applyNumberFormat="1" applyFont="1" applyFill="1" applyBorder="1"/>
    <xf numFmtId="166" fontId="26" fillId="5" borderId="8" xfId="1" applyNumberFormat="1" applyFont="1" applyFill="1" applyBorder="1"/>
    <xf numFmtId="165" fontId="31" fillId="0" borderId="12" xfId="0" applyNumberFormat="1" applyFont="1" applyBorder="1"/>
    <xf numFmtId="165" fontId="31" fillId="0" borderId="12" xfId="1" applyNumberFormat="1" applyFont="1" applyBorder="1"/>
    <xf numFmtId="166" fontId="31" fillId="0" borderId="12" xfId="1" applyNumberFormat="1" applyFont="1" applyBorder="1"/>
    <xf numFmtId="165" fontId="31" fillId="0" borderId="8" xfId="0" applyNumberFormat="1" applyFont="1" applyBorder="1"/>
    <xf numFmtId="165" fontId="31" fillId="0" borderId="8" xfId="1" applyNumberFormat="1" applyFont="1" applyBorder="1"/>
    <xf numFmtId="165" fontId="31" fillId="0" borderId="11" xfId="0" applyNumberFormat="1" applyFont="1" applyBorder="1"/>
    <xf numFmtId="165" fontId="31" fillId="0" borderId="11" xfId="1" applyNumberFormat="1" applyFont="1" applyBorder="1"/>
    <xf numFmtId="165" fontId="33" fillId="5" borderId="8" xfId="1" applyNumberFormat="1" applyFont="1" applyFill="1" applyBorder="1"/>
    <xf numFmtId="166" fontId="33" fillId="5" borderId="8" xfId="1" applyNumberFormat="1" applyFont="1" applyFill="1" applyBorder="1"/>
    <xf numFmtId="165" fontId="31" fillId="0" borderId="15" xfId="0" applyNumberFormat="1" applyFont="1" applyBorder="1"/>
    <xf numFmtId="165" fontId="31" fillId="0" borderId="15" xfId="1" applyNumberFormat="1" applyFont="1" applyBorder="1"/>
    <xf numFmtId="165" fontId="31" fillId="0" borderId="15" xfId="0" applyNumberFormat="1" applyFont="1" applyFill="1" applyBorder="1"/>
    <xf numFmtId="165" fontId="31" fillId="0" borderId="15" xfId="1" applyNumberFormat="1" applyFont="1" applyFill="1" applyBorder="1"/>
    <xf numFmtId="166" fontId="31" fillId="0" borderId="15" xfId="1" applyNumberFormat="1" applyFont="1" applyFill="1" applyBorder="1"/>
    <xf numFmtId="165" fontId="34" fillId="5" borderId="8" xfId="0" applyNumberFormat="1" applyFont="1" applyFill="1" applyBorder="1"/>
    <xf numFmtId="166" fontId="31" fillId="0" borderId="11" xfId="1" applyNumberFormat="1" applyFont="1" applyFill="1" applyBorder="1"/>
    <xf numFmtId="165" fontId="34" fillId="6" borderId="8" xfId="0" applyNumberFormat="1" applyFont="1" applyFill="1" applyBorder="1"/>
    <xf numFmtId="165" fontId="29" fillId="6" borderId="8" xfId="0" applyNumberFormat="1" applyFont="1" applyFill="1" applyBorder="1"/>
    <xf numFmtId="166" fontId="31" fillId="0" borderId="11" xfId="1" applyNumberFormat="1" applyFont="1" applyBorder="1"/>
    <xf numFmtId="166" fontId="31" fillId="0" borderId="8" xfId="1" applyNumberFormat="1" applyFont="1" applyFill="1" applyBorder="1"/>
    <xf numFmtId="0" fontId="22" fillId="2" borderId="25" xfId="0" applyNumberFormat="1" applyFont="1" applyFill="1" applyBorder="1" applyAlignment="1" applyProtection="1">
      <alignment vertical="center" wrapText="1"/>
      <protection hidden="1"/>
    </xf>
    <xf numFmtId="0" fontId="23" fillId="0" borderId="0" xfId="0" applyFont="1" applyAlignment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2" fillId="0" borderId="0" xfId="0" applyNumberFormat="1" applyFont="1" applyFill="1" applyBorder="1" applyAlignment="1" applyProtection="1">
      <alignment vertical="center" wrapText="1"/>
      <protection hidden="1"/>
    </xf>
    <xf numFmtId="166" fontId="31" fillId="0" borderId="0" xfId="1" applyNumberFormat="1" applyFont="1" applyFill="1" applyBorder="1"/>
    <xf numFmtId="0" fontId="0" fillId="0" borderId="0" xfId="0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167" fontId="2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167" fontId="1" fillId="0" borderId="0" xfId="0" applyNumberFormat="1" applyFont="1" applyFill="1" applyBorder="1" applyAlignment="1">
      <alignment horizontal="right" vertical="center"/>
    </xf>
    <xf numFmtId="166" fontId="0" fillId="0" borderId="0" xfId="0" applyNumberFormat="1" applyBorder="1" applyAlignment="1"/>
    <xf numFmtId="166" fontId="31" fillId="0" borderId="0" xfId="1" applyNumberFormat="1" applyFont="1" applyFill="1" applyBorder="1" applyAlignment="1"/>
    <xf numFmtId="0" fontId="8" fillId="3" borderId="8" xfId="0" applyFont="1" applyFill="1" applyBorder="1" applyAlignment="1" applyProtection="1">
      <alignment horizontal="center" vertical="center" wrapText="1"/>
      <protection hidden="1"/>
    </xf>
    <xf numFmtId="166" fontId="31" fillId="0" borderId="8" xfId="1" applyNumberFormat="1" applyFont="1" applyBorder="1"/>
    <xf numFmtId="0" fontId="29" fillId="6" borderId="22" xfId="0" applyFont="1" applyFill="1" applyBorder="1" applyAlignment="1">
      <alignment horizontal="left" vertical="center" wrapText="1" indent="1"/>
    </xf>
    <xf numFmtId="0" fontId="29" fillId="6" borderId="23" xfId="0" applyFont="1" applyFill="1" applyBorder="1" applyAlignment="1">
      <alignment horizontal="left" vertical="center" wrapText="1" indent="1"/>
    </xf>
    <xf numFmtId="0" fontId="29" fillId="6" borderId="24" xfId="0" applyFont="1" applyFill="1" applyBorder="1" applyAlignment="1">
      <alignment horizontal="left" vertical="center" wrapText="1" indent="1"/>
    </xf>
    <xf numFmtId="0" fontId="27" fillId="4" borderId="22" xfId="0" applyFont="1" applyFill="1" applyBorder="1" applyAlignment="1">
      <alignment horizontal="left" vertical="center" wrapText="1"/>
    </xf>
    <xf numFmtId="0" fontId="27" fillId="4" borderId="23" xfId="0" applyFont="1" applyFill="1" applyBorder="1" applyAlignment="1">
      <alignment horizontal="left" vertical="center" wrapText="1"/>
    </xf>
    <xf numFmtId="0" fontId="27" fillId="4" borderId="2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19" xfId="0" applyFont="1" applyFill="1" applyBorder="1" applyAlignment="1">
      <alignment horizontal="left" vertical="center" wrapText="1"/>
    </xf>
    <xf numFmtId="0" fontId="29" fillId="6" borderId="22" xfId="0" applyFont="1" applyFill="1" applyBorder="1" applyAlignment="1">
      <alignment horizontal="left" vertical="center" wrapText="1"/>
    </xf>
    <xf numFmtId="0" fontId="29" fillId="6" borderId="23" xfId="0" applyFont="1" applyFill="1" applyBorder="1" applyAlignment="1">
      <alignment horizontal="left" vertical="center" wrapText="1"/>
    </xf>
    <xf numFmtId="0" fontId="29" fillId="6" borderId="24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31" fillId="0" borderId="18" xfId="0" applyFont="1" applyFill="1" applyBorder="1" applyAlignment="1">
      <alignment horizontal="left" vertical="center" wrapText="1"/>
    </xf>
    <xf numFmtId="0" fontId="31" fillId="0" borderId="20" xfId="0" applyFont="1" applyFill="1" applyBorder="1" applyAlignment="1">
      <alignment horizontal="left" vertical="center" wrapText="1"/>
    </xf>
    <xf numFmtId="0" fontId="31" fillId="0" borderId="2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23" xfId="0" applyFont="1" applyFill="1" applyBorder="1" applyAlignment="1">
      <alignment horizontal="left" vertical="center" wrapText="1"/>
    </xf>
    <xf numFmtId="0" fontId="31" fillId="0" borderId="24" xfId="0" applyFont="1" applyFill="1" applyBorder="1" applyAlignment="1">
      <alignment horizontal="left" vertical="center" wrapText="1"/>
    </xf>
    <xf numFmtId="0" fontId="29" fillId="5" borderId="22" xfId="0" applyFont="1" applyFill="1" applyBorder="1" applyAlignment="1">
      <alignment horizontal="left" vertical="center" wrapText="1"/>
    </xf>
    <xf numFmtId="0" fontId="29" fillId="5" borderId="23" xfId="0" applyFont="1" applyFill="1" applyBorder="1" applyAlignment="1">
      <alignment horizontal="left" vertical="center" wrapText="1"/>
    </xf>
    <xf numFmtId="0" fontId="29" fillId="5" borderId="2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27" fillId="4" borderId="8" xfId="0" applyFont="1" applyFill="1" applyBorder="1" applyAlignment="1">
      <alignment horizontal="left" vertical="center" wrapText="1"/>
    </xf>
    <xf numFmtId="0" fontId="29" fillId="6" borderId="8" xfId="0" applyFont="1" applyFill="1" applyBorder="1" applyAlignment="1">
      <alignment horizontal="left" vertical="center" wrapText="1" indent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/>
    <xf numFmtId="0" fontId="2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2" fillId="0" borderId="0" xfId="0" applyNumberFormat="1" applyFont="1" applyFill="1" applyBorder="1" applyAlignment="1" applyProtection="1">
      <alignment horizontal="center" vertical="top" wrapText="1"/>
      <protection hidden="1"/>
    </xf>
    <xf numFmtId="0" fontId="23" fillId="0" borderId="0" xfId="0" applyFont="1" applyAlignment="1">
      <alignment horizontal="center" wrapText="1"/>
    </xf>
    <xf numFmtId="0" fontId="29" fillId="5" borderId="8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8" fillId="3" borderId="16" xfId="0" applyFont="1" applyFill="1" applyBorder="1" applyAlignment="1" applyProtection="1">
      <alignment horizontal="center" vertical="center" wrapText="1"/>
      <protection hidden="1"/>
    </xf>
    <xf numFmtId="0" fontId="29" fillId="6" borderId="8" xfId="0" applyFont="1" applyFill="1" applyBorder="1" applyAlignment="1">
      <alignment horizontal="left" vertical="center" wrapText="1"/>
    </xf>
    <xf numFmtId="0" fontId="22" fillId="2" borderId="25" xfId="0" applyNumberFormat="1" applyFont="1" applyFill="1" applyBorder="1" applyAlignment="1" applyProtection="1">
      <alignment vertical="center" wrapText="1"/>
      <protection hidden="1"/>
    </xf>
    <xf numFmtId="0" fontId="22" fillId="2" borderId="0" xfId="0" applyNumberFormat="1" applyFont="1" applyFill="1" applyBorder="1" applyAlignment="1" applyProtection="1">
      <alignment vertical="center" wrapText="1"/>
      <protection hidden="1"/>
    </xf>
    <xf numFmtId="0" fontId="23" fillId="0" borderId="0" xfId="0" applyFont="1" applyAlignment="1"/>
    <xf numFmtId="0" fontId="18" fillId="4" borderId="8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 wrapText="1"/>
    </xf>
    <xf numFmtId="0" fontId="12" fillId="6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X206"/>
  <sheetViews>
    <sheetView tabSelected="1" topLeftCell="A7" zoomScale="130" zoomScaleNormal="130" workbookViewId="0">
      <selection activeCell="M8" sqref="M8"/>
    </sheetView>
  </sheetViews>
  <sheetFormatPr defaultRowHeight="15" x14ac:dyDescent="0.25"/>
  <cols>
    <col min="8" max="8" width="4" customWidth="1"/>
    <col min="10" max="10" width="8.42578125" customWidth="1"/>
    <col min="11" max="11" width="12.28515625" hidden="1" customWidth="1"/>
    <col min="12" max="12" width="0.140625" customWidth="1"/>
    <col min="13" max="13" width="23.28515625" customWidth="1"/>
    <col min="14" max="14" width="20.5703125" customWidth="1"/>
    <col min="15" max="15" width="6" customWidth="1"/>
    <col min="16" max="16" width="21.28515625" customWidth="1"/>
    <col min="17" max="17" width="32.28515625" customWidth="1"/>
    <col min="19" max="19" width="16.5703125" customWidth="1"/>
  </cols>
  <sheetData>
    <row r="4" spans="3:24" x14ac:dyDescent="0.25">
      <c r="C4" s="167" t="s">
        <v>197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</row>
    <row r="5" spans="3:24" x14ac:dyDescent="0.25">
      <c r="C5" s="169" t="s">
        <v>191</v>
      </c>
      <c r="D5" s="169"/>
      <c r="E5" s="169"/>
      <c r="F5" s="169"/>
      <c r="G5" s="169"/>
      <c r="H5" s="169"/>
      <c r="I5" s="169"/>
      <c r="J5" s="169"/>
      <c r="K5" s="170"/>
      <c r="L5" s="171"/>
      <c r="M5" s="168"/>
      <c r="N5" s="168"/>
    </row>
    <row r="6" spans="3:24" x14ac:dyDescent="0.25">
      <c r="C6" s="66"/>
      <c r="D6" s="67"/>
      <c r="E6" s="67"/>
      <c r="F6" s="67"/>
      <c r="G6" s="67"/>
      <c r="H6" s="67"/>
      <c r="I6" s="67"/>
      <c r="J6" s="67"/>
      <c r="K6" s="67"/>
      <c r="L6" s="68"/>
      <c r="M6" s="64"/>
    </row>
    <row r="7" spans="3:24" x14ac:dyDescent="0.25">
      <c r="C7" s="177"/>
      <c r="D7" s="178"/>
      <c r="E7" s="178"/>
      <c r="F7" s="178"/>
      <c r="G7" s="178"/>
      <c r="H7" s="178"/>
      <c r="I7" s="178"/>
      <c r="J7" s="178"/>
      <c r="K7" s="178"/>
      <c r="L7" s="178"/>
      <c r="M7" s="179"/>
      <c r="N7" s="120"/>
      <c r="O7" s="124"/>
      <c r="P7" s="124"/>
      <c r="Q7" s="124"/>
      <c r="R7" s="124"/>
      <c r="S7" s="124"/>
      <c r="T7" s="124"/>
      <c r="U7" s="124"/>
      <c r="V7" s="124"/>
      <c r="W7" s="124"/>
      <c r="X7" s="121"/>
    </row>
    <row r="8" spans="3:24" ht="33" customHeight="1" thickBot="1" x14ac:dyDescent="0.3">
      <c r="C8" s="174" t="s">
        <v>1</v>
      </c>
      <c r="D8" s="174"/>
      <c r="E8" s="174"/>
      <c r="F8" s="174"/>
      <c r="G8" s="174"/>
      <c r="H8" s="174"/>
      <c r="I8" s="5" t="s">
        <v>162</v>
      </c>
      <c r="J8" s="5" t="s">
        <v>3</v>
      </c>
      <c r="K8" s="5"/>
      <c r="L8" s="9" t="s">
        <v>172</v>
      </c>
      <c r="M8" s="137" t="s">
        <v>192</v>
      </c>
      <c r="N8" s="9" t="s">
        <v>196</v>
      </c>
      <c r="P8" s="11"/>
      <c r="Q8" s="11"/>
      <c r="R8" s="11"/>
      <c r="S8" s="11"/>
      <c r="T8" s="11"/>
    </row>
    <row r="9" spans="3:24" x14ac:dyDescent="0.25">
      <c r="C9" s="175">
        <v>1</v>
      </c>
      <c r="D9" s="175"/>
      <c r="E9" s="175"/>
      <c r="F9" s="175"/>
      <c r="G9" s="175"/>
      <c r="H9" s="175"/>
      <c r="I9" s="69">
        <v>2</v>
      </c>
      <c r="J9" s="69">
        <v>3</v>
      </c>
      <c r="K9" s="70"/>
      <c r="L9" s="71">
        <v>4</v>
      </c>
      <c r="M9" s="137">
        <v>4</v>
      </c>
      <c r="N9" s="71">
        <v>5</v>
      </c>
      <c r="P9" s="11"/>
      <c r="Q9" s="11"/>
      <c r="R9" s="11"/>
      <c r="S9" s="11"/>
      <c r="T9" s="11"/>
    </row>
    <row r="10" spans="3:24" x14ac:dyDescent="0.25">
      <c r="C10" s="165" t="s">
        <v>173</v>
      </c>
      <c r="D10" s="165"/>
      <c r="E10" s="165"/>
      <c r="F10" s="165"/>
      <c r="G10" s="165"/>
      <c r="H10" s="165"/>
      <c r="I10" s="72">
        <v>125</v>
      </c>
      <c r="J10" s="73"/>
      <c r="K10" s="74"/>
      <c r="L10" s="75">
        <f>L11+L12+L24+L25+L26</f>
        <v>5274500</v>
      </c>
      <c r="M10" s="76">
        <f>M11+M12+M24+M25+M26</f>
        <v>895380.8</v>
      </c>
      <c r="N10" s="76">
        <f>N11+N12+N24+N25+N26</f>
        <v>895694.4800000001</v>
      </c>
      <c r="P10" s="122"/>
      <c r="Q10" s="122"/>
      <c r="R10" s="122"/>
      <c r="S10" s="122"/>
      <c r="T10" s="122"/>
    </row>
    <row r="11" spans="3:24" x14ac:dyDescent="0.25">
      <c r="C11" s="176" t="s">
        <v>5</v>
      </c>
      <c r="D11" s="176"/>
      <c r="E11" s="176"/>
      <c r="F11" s="176"/>
      <c r="G11" s="176"/>
      <c r="H11" s="176"/>
      <c r="I11" s="77">
        <v>126</v>
      </c>
      <c r="J11" s="78"/>
      <c r="K11" s="79"/>
      <c r="L11" s="80">
        <v>0</v>
      </c>
      <c r="M11" s="81"/>
      <c r="N11" s="81"/>
      <c r="P11" s="122"/>
      <c r="Q11" s="122"/>
      <c r="R11" s="122"/>
      <c r="S11" s="122"/>
      <c r="T11" s="123"/>
    </row>
    <row r="12" spans="3:24" x14ac:dyDescent="0.25">
      <c r="C12" s="176" t="s">
        <v>194</v>
      </c>
      <c r="D12" s="176"/>
      <c r="E12" s="176"/>
      <c r="F12" s="176"/>
      <c r="G12" s="176"/>
      <c r="H12" s="176"/>
      <c r="I12" s="77">
        <v>127</v>
      </c>
      <c r="J12" s="78"/>
      <c r="K12" s="79"/>
      <c r="L12" s="80">
        <f>SUM(L13:L23)</f>
        <v>4502000</v>
      </c>
      <c r="M12" s="81">
        <f>SUM(M13:M23)</f>
        <v>718757.13</v>
      </c>
      <c r="N12" s="81">
        <f>SUM(N13:N23)</f>
        <v>718965.81</v>
      </c>
    </row>
    <row r="13" spans="3:24" x14ac:dyDescent="0.25">
      <c r="C13" s="82"/>
      <c r="D13" s="173" t="s">
        <v>93</v>
      </c>
      <c r="E13" s="173"/>
      <c r="F13" s="173"/>
      <c r="G13" s="173"/>
      <c r="H13" s="173"/>
      <c r="I13" s="83"/>
      <c r="J13" s="84">
        <v>7510</v>
      </c>
      <c r="K13" s="85"/>
      <c r="L13" s="86">
        <v>10000</v>
      </c>
      <c r="M13" s="119">
        <v>0</v>
      </c>
      <c r="N13" s="87">
        <v>0</v>
      </c>
    </row>
    <row r="14" spans="3:24" x14ac:dyDescent="0.25">
      <c r="C14" s="82"/>
      <c r="D14" s="145" t="s">
        <v>184</v>
      </c>
      <c r="E14" s="145"/>
      <c r="F14" s="145"/>
      <c r="G14" s="145"/>
      <c r="H14" s="145"/>
      <c r="I14" s="83"/>
      <c r="J14" s="84">
        <v>75101</v>
      </c>
      <c r="K14" s="88"/>
      <c r="L14" s="89">
        <v>200</v>
      </c>
      <c r="M14" s="119">
        <v>0</v>
      </c>
      <c r="N14" s="87">
        <v>0</v>
      </c>
    </row>
    <row r="15" spans="3:24" x14ac:dyDescent="0.25">
      <c r="C15" s="82"/>
      <c r="D15" s="145" t="s">
        <v>160</v>
      </c>
      <c r="E15" s="145"/>
      <c r="F15" s="145"/>
      <c r="G15" s="145"/>
      <c r="H15" s="145"/>
      <c r="I15" s="83"/>
      <c r="J15" s="90">
        <v>7511</v>
      </c>
      <c r="K15" s="88"/>
      <c r="L15" s="89">
        <v>10000</v>
      </c>
      <c r="M15" s="119">
        <v>0</v>
      </c>
      <c r="N15" s="87">
        <v>0</v>
      </c>
    </row>
    <row r="16" spans="3:24" x14ac:dyDescent="0.25">
      <c r="C16" s="82"/>
      <c r="D16" s="145" t="s">
        <v>95</v>
      </c>
      <c r="E16" s="145"/>
      <c r="F16" s="145"/>
      <c r="G16" s="145"/>
      <c r="H16" s="145"/>
      <c r="I16" s="83"/>
      <c r="J16" s="84">
        <v>75111</v>
      </c>
      <c r="K16" s="88"/>
      <c r="L16" s="89">
        <v>5000</v>
      </c>
      <c r="M16" s="119">
        <v>3827</v>
      </c>
      <c r="N16" s="87">
        <v>3827.7</v>
      </c>
    </row>
    <row r="17" spans="3:14" x14ac:dyDescent="0.25">
      <c r="C17" s="82"/>
      <c r="D17" s="145" t="s">
        <v>198</v>
      </c>
      <c r="E17" s="145"/>
      <c r="F17" s="145"/>
      <c r="G17" s="145"/>
      <c r="H17" s="145"/>
      <c r="I17" s="83"/>
      <c r="J17" s="84">
        <v>75112</v>
      </c>
      <c r="K17" s="88"/>
      <c r="L17" s="89">
        <v>1380800</v>
      </c>
      <c r="M17" s="119">
        <v>212136.57</v>
      </c>
      <c r="N17" s="87">
        <v>212136.57</v>
      </c>
    </row>
    <row r="18" spans="3:14" x14ac:dyDescent="0.25">
      <c r="C18" s="82"/>
      <c r="D18" s="145" t="s">
        <v>97</v>
      </c>
      <c r="E18" s="145"/>
      <c r="F18" s="145"/>
      <c r="G18" s="145"/>
      <c r="H18" s="145"/>
      <c r="I18" s="83"/>
      <c r="J18" s="90">
        <v>75113</v>
      </c>
      <c r="K18" s="88"/>
      <c r="L18" s="89">
        <v>291000</v>
      </c>
      <c r="M18" s="119">
        <v>78093.56</v>
      </c>
      <c r="N18" s="87">
        <v>78093.56</v>
      </c>
    </row>
    <row r="19" spans="3:14" x14ac:dyDescent="0.25">
      <c r="C19" s="82"/>
      <c r="D19" s="145" t="s">
        <v>200</v>
      </c>
      <c r="E19" s="145"/>
      <c r="F19" s="145"/>
      <c r="G19" s="145"/>
      <c r="H19" s="145"/>
      <c r="I19" s="83"/>
      <c r="J19" s="84">
        <v>78961</v>
      </c>
      <c r="K19" s="88"/>
      <c r="L19" s="89">
        <v>420000</v>
      </c>
      <c r="M19" s="119">
        <v>1000</v>
      </c>
      <c r="N19" s="87">
        <v>1000</v>
      </c>
    </row>
    <row r="20" spans="3:14" x14ac:dyDescent="0.25">
      <c r="C20" s="82"/>
      <c r="D20" s="145" t="s">
        <v>165</v>
      </c>
      <c r="E20" s="145"/>
      <c r="F20" s="145"/>
      <c r="G20" s="145"/>
      <c r="H20" s="145"/>
      <c r="I20" s="83"/>
      <c r="J20" s="84">
        <v>7610</v>
      </c>
      <c r="K20" s="88"/>
      <c r="L20" s="89">
        <v>1780000</v>
      </c>
      <c r="M20" s="119">
        <v>316000</v>
      </c>
      <c r="N20" s="87">
        <v>316192.7</v>
      </c>
    </row>
    <row r="21" spans="3:14" x14ac:dyDescent="0.25">
      <c r="C21" s="82"/>
      <c r="D21" s="145" t="s">
        <v>100</v>
      </c>
      <c r="E21" s="145"/>
      <c r="F21" s="145"/>
      <c r="G21" s="145"/>
      <c r="H21" s="145"/>
      <c r="I21" s="83"/>
      <c r="J21" s="90">
        <v>7613</v>
      </c>
      <c r="K21" s="88"/>
      <c r="L21" s="89">
        <v>200000</v>
      </c>
      <c r="M21" s="119">
        <v>2900</v>
      </c>
      <c r="N21" s="87">
        <v>2941.86</v>
      </c>
    </row>
    <row r="22" spans="3:14" x14ac:dyDescent="0.25">
      <c r="C22" s="82"/>
      <c r="D22" s="145" t="s">
        <v>101</v>
      </c>
      <c r="E22" s="145"/>
      <c r="F22" s="145"/>
      <c r="G22" s="145"/>
      <c r="H22" s="145"/>
      <c r="I22" s="83"/>
      <c r="J22" s="84">
        <v>76130</v>
      </c>
      <c r="K22" s="88"/>
      <c r="L22" s="89">
        <v>390000</v>
      </c>
      <c r="M22" s="119">
        <v>104800</v>
      </c>
      <c r="N22" s="87">
        <v>104773.42</v>
      </c>
    </row>
    <row r="23" spans="3:14" x14ac:dyDescent="0.25">
      <c r="C23" s="82"/>
      <c r="D23" s="156" t="s">
        <v>102</v>
      </c>
      <c r="E23" s="156"/>
      <c r="F23" s="156"/>
      <c r="G23" s="156"/>
      <c r="H23" s="156"/>
      <c r="I23" s="83"/>
      <c r="J23" s="84">
        <v>7614</v>
      </c>
      <c r="K23" s="88"/>
      <c r="L23" s="89">
        <v>15000</v>
      </c>
      <c r="M23" s="119">
        <v>0</v>
      </c>
      <c r="N23" s="87">
        <v>0</v>
      </c>
    </row>
    <row r="24" spans="3:14" x14ac:dyDescent="0.25">
      <c r="C24" s="176" t="s">
        <v>140</v>
      </c>
      <c r="D24" s="176"/>
      <c r="E24" s="176"/>
      <c r="F24" s="176"/>
      <c r="G24" s="176"/>
      <c r="H24" s="176"/>
      <c r="I24" s="77">
        <v>128</v>
      </c>
      <c r="J24" s="78"/>
      <c r="K24" s="79"/>
      <c r="L24" s="80">
        <v>0</v>
      </c>
      <c r="M24" s="81">
        <v>0</v>
      </c>
      <c r="N24" s="81">
        <v>0</v>
      </c>
    </row>
    <row r="25" spans="3:14" x14ac:dyDescent="0.25">
      <c r="C25" s="176" t="s">
        <v>141</v>
      </c>
      <c r="D25" s="176"/>
      <c r="E25" s="176"/>
      <c r="F25" s="176"/>
      <c r="G25" s="176"/>
      <c r="H25" s="176"/>
      <c r="I25" s="77">
        <v>129</v>
      </c>
      <c r="J25" s="78"/>
      <c r="K25" s="79"/>
      <c r="L25" s="80">
        <v>0</v>
      </c>
      <c r="M25" s="81">
        <v>0</v>
      </c>
      <c r="N25" s="81">
        <v>0</v>
      </c>
    </row>
    <row r="26" spans="3:14" x14ac:dyDescent="0.25">
      <c r="C26" s="176" t="s">
        <v>193</v>
      </c>
      <c r="D26" s="176"/>
      <c r="E26" s="176"/>
      <c r="F26" s="176"/>
      <c r="G26" s="176"/>
      <c r="H26" s="176"/>
      <c r="I26" s="77">
        <v>130</v>
      </c>
      <c r="J26" s="78"/>
      <c r="K26" s="79"/>
      <c r="L26" s="80">
        <f>SUM(L27:L35)</f>
        <v>772500</v>
      </c>
      <c r="M26" s="81">
        <f>SUM(M27:M35)</f>
        <v>176623.66999999998</v>
      </c>
      <c r="N26" s="81">
        <f>SUM(N27:N35)</f>
        <v>176728.67</v>
      </c>
    </row>
    <row r="27" spans="3:14" x14ac:dyDescent="0.25">
      <c r="C27" s="82"/>
      <c r="D27" s="173" t="s">
        <v>143</v>
      </c>
      <c r="E27" s="173"/>
      <c r="F27" s="173"/>
      <c r="G27" s="173"/>
      <c r="H27" s="173"/>
      <c r="I27" s="90"/>
      <c r="J27" s="84">
        <v>7570</v>
      </c>
      <c r="K27" s="88"/>
      <c r="L27" s="89">
        <v>60000</v>
      </c>
      <c r="M27" s="119">
        <v>13508.72</v>
      </c>
      <c r="N27" s="119">
        <v>13508.72</v>
      </c>
    </row>
    <row r="28" spans="3:14" x14ac:dyDescent="0.25">
      <c r="C28" s="82"/>
      <c r="D28" s="145" t="s">
        <v>144</v>
      </c>
      <c r="E28" s="145"/>
      <c r="F28" s="145"/>
      <c r="G28" s="145"/>
      <c r="H28" s="145"/>
      <c r="I28" s="90"/>
      <c r="J28" s="84">
        <v>75701</v>
      </c>
      <c r="K28" s="88"/>
      <c r="L28" s="89">
        <v>200000</v>
      </c>
      <c r="M28" s="119">
        <v>29899.05</v>
      </c>
      <c r="N28" s="119">
        <v>29899.05</v>
      </c>
    </row>
    <row r="29" spans="3:14" x14ac:dyDescent="0.25">
      <c r="C29" s="82"/>
      <c r="D29" s="145" t="s">
        <v>190</v>
      </c>
      <c r="E29" s="145"/>
      <c r="F29" s="145"/>
      <c r="G29" s="145"/>
      <c r="H29" s="145"/>
      <c r="I29" s="90"/>
      <c r="J29" s="90">
        <v>75702</v>
      </c>
      <c r="K29" s="88"/>
      <c r="L29" s="89">
        <v>50000</v>
      </c>
      <c r="M29" s="119">
        <v>16337.69</v>
      </c>
      <c r="N29" s="119">
        <v>16337.69</v>
      </c>
    </row>
    <row r="30" spans="3:14" x14ac:dyDescent="0.25">
      <c r="C30" s="82"/>
      <c r="D30" s="145" t="s">
        <v>146</v>
      </c>
      <c r="E30" s="145"/>
      <c r="F30" s="145"/>
      <c r="G30" s="145"/>
      <c r="H30" s="145"/>
      <c r="I30" s="90"/>
      <c r="J30" s="84">
        <v>7520</v>
      </c>
      <c r="K30" s="88"/>
      <c r="L30" s="89">
        <v>4000</v>
      </c>
      <c r="M30" s="119">
        <v>0</v>
      </c>
      <c r="N30" s="87">
        <v>0</v>
      </c>
    </row>
    <row r="31" spans="3:14" x14ac:dyDescent="0.25">
      <c r="C31" s="82"/>
      <c r="D31" s="145" t="s">
        <v>147</v>
      </c>
      <c r="E31" s="145"/>
      <c r="F31" s="145"/>
      <c r="G31" s="145"/>
      <c r="H31" s="145"/>
      <c r="I31" s="90"/>
      <c r="J31" s="84">
        <v>7891</v>
      </c>
      <c r="K31" s="88"/>
      <c r="L31" s="89">
        <v>50000</v>
      </c>
      <c r="M31" s="119">
        <v>35300</v>
      </c>
      <c r="N31" s="119">
        <v>35383.58</v>
      </c>
    </row>
    <row r="32" spans="3:14" x14ac:dyDescent="0.25">
      <c r="C32" s="82"/>
      <c r="D32" s="145" t="s">
        <v>164</v>
      </c>
      <c r="E32" s="145"/>
      <c r="F32" s="145"/>
      <c r="G32" s="145"/>
      <c r="H32" s="145"/>
      <c r="I32" s="90"/>
      <c r="J32" s="90">
        <v>7895</v>
      </c>
      <c r="K32" s="88"/>
      <c r="L32" s="89">
        <v>3500</v>
      </c>
      <c r="M32" s="119">
        <v>2028.21</v>
      </c>
      <c r="N32" s="119">
        <v>2028.21</v>
      </c>
    </row>
    <row r="33" spans="3:20" x14ac:dyDescent="0.25">
      <c r="C33" s="82"/>
      <c r="D33" s="145" t="s">
        <v>195</v>
      </c>
      <c r="E33" s="145"/>
      <c r="F33" s="145"/>
      <c r="G33" s="145"/>
      <c r="H33" s="145"/>
      <c r="I33" s="90"/>
      <c r="J33" s="84">
        <v>78961</v>
      </c>
      <c r="K33" s="88"/>
      <c r="L33" s="89">
        <v>5000</v>
      </c>
      <c r="M33" s="119">
        <v>0</v>
      </c>
      <c r="N33" s="87">
        <v>0</v>
      </c>
    </row>
    <row r="34" spans="3:20" x14ac:dyDescent="0.25">
      <c r="C34" s="82"/>
      <c r="D34" s="145" t="s">
        <v>183</v>
      </c>
      <c r="E34" s="145"/>
      <c r="F34" s="145"/>
      <c r="G34" s="145"/>
      <c r="H34" s="145"/>
      <c r="I34" s="90"/>
      <c r="J34" s="84">
        <v>78971</v>
      </c>
      <c r="K34" s="88"/>
      <c r="L34" s="89">
        <v>100000</v>
      </c>
      <c r="M34" s="119">
        <v>0</v>
      </c>
      <c r="N34" s="87">
        <v>0</v>
      </c>
    </row>
    <row r="35" spans="3:20" x14ac:dyDescent="0.25">
      <c r="C35" s="82"/>
      <c r="D35" s="156" t="s">
        <v>199</v>
      </c>
      <c r="E35" s="156"/>
      <c r="F35" s="156"/>
      <c r="G35" s="156"/>
      <c r="H35" s="156"/>
      <c r="I35" s="90"/>
      <c r="J35" s="90">
        <v>78972</v>
      </c>
      <c r="K35" s="91"/>
      <c r="L35" s="92">
        <v>300000</v>
      </c>
      <c r="M35" s="119">
        <v>79550</v>
      </c>
      <c r="N35" s="119">
        <v>79571.42</v>
      </c>
    </row>
    <row r="36" spans="3:20" ht="24" customHeight="1" x14ac:dyDescent="0.25">
      <c r="C36" s="165" t="s">
        <v>174</v>
      </c>
      <c r="D36" s="165"/>
      <c r="E36" s="165"/>
      <c r="F36" s="165"/>
      <c r="G36" s="165"/>
      <c r="H36" s="165"/>
      <c r="I36" s="72">
        <v>131</v>
      </c>
      <c r="J36" s="73"/>
      <c r="K36" s="74"/>
      <c r="L36" s="93">
        <f>(L37+L38+L86+L93+L95+L115+L119+L126)</f>
        <v>5318359</v>
      </c>
      <c r="M36" s="94">
        <f>(M37+M38+M86+M93+M95+M115+M119+M126)</f>
        <v>888548.18</v>
      </c>
      <c r="N36" s="94">
        <f>(N37+N38+N86+N93+N95+N115+N119+N126)</f>
        <v>888968.17999999993</v>
      </c>
    </row>
    <row r="37" spans="3:20" ht="24.75" customHeight="1" x14ac:dyDescent="0.25">
      <c r="C37" s="176" t="s">
        <v>125</v>
      </c>
      <c r="D37" s="176"/>
      <c r="E37" s="176"/>
      <c r="F37" s="176"/>
      <c r="G37" s="176"/>
      <c r="H37" s="176"/>
      <c r="I37" s="77">
        <v>132</v>
      </c>
      <c r="J37" s="78"/>
      <c r="K37" s="79"/>
      <c r="L37" s="80">
        <v>0</v>
      </c>
      <c r="M37" s="81"/>
      <c r="N37" s="81"/>
    </row>
    <row r="38" spans="3:20" x14ac:dyDescent="0.25">
      <c r="C38" s="176" t="s">
        <v>126</v>
      </c>
      <c r="D38" s="176"/>
      <c r="E38" s="176"/>
      <c r="F38" s="176"/>
      <c r="G38" s="176"/>
      <c r="H38" s="176"/>
      <c r="I38" s="77">
        <v>133</v>
      </c>
      <c r="J38" s="78"/>
      <c r="K38" s="79"/>
      <c r="L38" s="80">
        <f>SUM(L39,L52,L54)</f>
        <v>2638359</v>
      </c>
      <c r="M38" s="81">
        <f>SUM(M39,M52,M54)</f>
        <v>536067.62000000011</v>
      </c>
      <c r="N38" s="81">
        <f>SUM(N39,N52,N54)</f>
        <v>536307.92000000004</v>
      </c>
      <c r="O38" s="62"/>
      <c r="P38" s="126"/>
      <c r="Q38" s="54"/>
      <c r="R38" s="54"/>
      <c r="S38" s="54"/>
      <c r="T38" s="54"/>
    </row>
    <row r="39" spans="3:20" x14ac:dyDescent="0.25">
      <c r="C39" s="172" t="s">
        <v>127</v>
      </c>
      <c r="D39" s="172"/>
      <c r="E39" s="172"/>
      <c r="F39" s="172"/>
      <c r="G39" s="172"/>
      <c r="H39" s="172"/>
      <c r="I39" s="95">
        <v>134</v>
      </c>
      <c r="J39" s="96"/>
      <c r="K39" s="97"/>
      <c r="L39" s="98">
        <f>SUM(L40:L51)</f>
        <v>608359</v>
      </c>
      <c r="M39" s="99">
        <f>SUM(M40:M51)</f>
        <v>74700</v>
      </c>
      <c r="N39" s="99">
        <f>SUM(N40:N51)</f>
        <v>74992.659999999989</v>
      </c>
      <c r="O39" s="62"/>
      <c r="P39" s="126"/>
      <c r="Q39" s="54"/>
      <c r="R39" s="54"/>
      <c r="S39" s="54"/>
      <c r="T39" s="54"/>
    </row>
    <row r="40" spans="3:20" x14ac:dyDescent="0.25">
      <c r="C40" s="82"/>
      <c r="D40" s="173" t="s">
        <v>186</v>
      </c>
      <c r="E40" s="173"/>
      <c r="F40" s="173"/>
      <c r="G40" s="173"/>
      <c r="H40" s="173"/>
      <c r="I40" s="90"/>
      <c r="J40" s="90">
        <v>4000</v>
      </c>
      <c r="K40" s="100"/>
      <c r="L40" s="101">
        <v>200000</v>
      </c>
      <c r="M40" s="119">
        <v>0</v>
      </c>
      <c r="N40" s="87">
        <v>0</v>
      </c>
      <c r="O40" s="63"/>
      <c r="P40" s="125"/>
      <c r="Q40" s="54"/>
      <c r="R40" s="54"/>
      <c r="S40" s="54"/>
      <c r="T40" s="54"/>
    </row>
    <row r="41" spans="3:20" ht="1.5" hidden="1" customHeight="1" x14ac:dyDescent="0.25">
      <c r="C41" s="82"/>
      <c r="D41" s="145"/>
      <c r="E41" s="145"/>
      <c r="F41" s="145"/>
      <c r="G41" s="145"/>
      <c r="H41" s="145"/>
      <c r="I41" s="90"/>
      <c r="J41" s="84">
        <v>40001</v>
      </c>
      <c r="K41" s="103"/>
      <c r="L41" s="104"/>
      <c r="M41" s="119"/>
      <c r="N41" s="87"/>
      <c r="O41" s="63"/>
      <c r="P41" s="125"/>
      <c r="Q41" s="54"/>
      <c r="R41" s="54"/>
      <c r="S41" s="54"/>
      <c r="T41" s="54"/>
    </row>
    <row r="42" spans="3:20" x14ac:dyDescent="0.25">
      <c r="C42" s="82"/>
      <c r="D42" s="145" t="s">
        <v>203</v>
      </c>
      <c r="E42" s="145"/>
      <c r="F42" s="145"/>
      <c r="G42" s="145"/>
      <c r="H42" s="145"/>
      <c r="I42" s="90"/>
      <c r="J42" s="84">
        <v>4001</v>
      </c>
      <c r="K42" s="103"/>
      <c r="L42" s="104">
        <v>12000</v>
      </c>
      <c r="M42" s="119">
        <v>53500</v>
      </c>
      <c r="N42" s="87">
        <v>53508.18</v>
      </c>
      <c r="O42" s="63"/>
      <c r="P42" s="125"/>
      <c r="Q42" s="54"/>
      <c r="R42" s="54"/>
      <c r="S42" s="54"/>
      <c r="T42" s="54"/>
    </row>
    <row r="43" spans="3:20" x14ac:dyDescent="0.25">
      <c r="C43" s="82"/>
      <c r="D43" s="145" t="s">
        <v>131</v>
      </c>
      <c r="E43" s="145"/>
      <c r="F43" s="145"/>
      <c r="G43" s="145"/>
      <c r="H43" s="145"/>
      <c r="I43" s="90"/>
      <c r="J43" s="90">
        <v>4003</v>
      </c>
      <c r="K43" s="103"/>
      <c r="L43" s="104">
        <v>60000</v>
      </c>
      <c r="M43" s="119">
        <v>0</v>
      </c>
      <c r="N43" s="87">
        <v>0</v>
      </c>
      <c r="O43" s="63"/>
      <c r="P43" s="125"/>
      <c r="Q43" s="127"/>
      <c r="R43" s="127"/>
      <c r="S43" s="127"/>
      <c r="T43" s="127"/>
    </row>
    <row r="44" spans="3:20" x14ac:dyDescent="0.25">
      <c r="C44" s="82"/>
      <c r="D44" s="145" t="s">
        <v>167</v>
      </c>
      <c r="E44" s="145"/>
      <c r="F44" s="145"/>
      <c r="G44" s="145"/>
      <c r="H44" s="145"/>
      <c r="I44" s="90"/>
      <c r="J44" s="84">
        <v>4004</v>
      </c>
      <c r="K44" s="103"/>
      <c r="L44" s="104">
        <v>15000</v>
      </c>
      <c r="M44" s="119">
        <v>0</v>
      </c>
      <c r="N44" s="87">
        <v>0</v>
      </c>
      <c r="O44" s="62"/>
      <c r="P44" s="125"/>
      <c r="Q44" s="128"/>
      <c r="R44" s="128"/>
      <c r="S44" s="128"/>
      <c r="T44" s="128"/>
    </row>
    <row r="45" spans="3:20" x14ac:dyDescent="0.25">
      <c r="C45" s="82"/>
      <c r="D45" s="145" t="s">
        <v>168</v>
      </c>
      <c r="E45" s="145"/>
      <c r="F45" s="145"/>
      <c r="G45" s="145"/>
      <c r="H45" s="145"/>
      <c r="I45" s="90"/>
      <c r="J45" s="84">
        <v>401</v>
      </c>
      <c r="K45" s="103"/>
      <c r="L45" s="104">
        <v>219359</v>
      </c>
      <c r="M45" s="119">
        <v>14000</v>
      </c>
      <c r="N45" s="87">
        <v>14003.91</v>
      </c>
      <c r="O45" s="62"/>
      <c r="P45" s="125"/>
      <c r="Q45" s="129"/>
      <c r="R45" s="130"/>
      <c r="S45" s="130"/>
      <c r="T45" s="130"/>
    </row>
    <row r="46" spans="3:20" ht="1.5" hidden="1" customHeight="1" x14ac:dyDescent="0.25">
      <c r="C46" s="82"/>
      <c r="D46" s="145"/>
      <c r="E46" s="145"/>
      <c r="F46" s="145"/>
      <c r="G46" s="145"/>
      <c r="H46" s="146"/>
      <c r="I46" s="90"/>
      <c r="J46" s="90"/>
      <c r="K46" s="103"/>
      <c r="L46" s="104"/>
      <c r="M46" s="119"/>
      <c r="N46" s="87"/>
      <c r="P46" s="125"/>
      <c r="Q46" s="131"/>
      <c r="R46" s="132"/>
      <c r="S46" s="132"/>
      <c r="T46" s="132"/>
    </row>
    <row r="47" spans="3:20" ht="15" hidden="1" customHeight="1" x14ac:dyDescent="0.25">
      <c r="C47" s="82"/>
      <c r="D47" s="145"/>
      <c r="E47" s="145"/>
      <c r="F47" s="145"/>
      <c r="G47" s="145"/>
      <c r="H47" s="146"/>
      <c r="I47" s="90"/>
      <c r="J47" s="84"/>
      <c r="K47" s="103"/>
      <c r="L47" s="104"/>
      <c r="M47" s="119"/>
      <c r="N47" s="87"/>
      <c r="P47" s="125"/>
      <c r="Q47" s="131"/>
      <c r="R47" s="132"/>
      <c r="S47" s="132"/>
      <c r="T47" s="132"/>
    </row>
    <row r="48" spans="3:20" ht="15" hidden="1" customHeight="1" x14ac:dyDescent="0.25">
      <c r="C48" s="82"/>
      <c r="D48" s="145"/>
      <c r="E48" s="145"/>
      <c r="F48" s="145"/>
      <c r="G48" s="145"/>
      <c r="H48" s="146"/>
      <c r="I48" s="90"/>
      <c r="J48" s="84"/>
      <c r="K48" s="103"/>
      <c r="L48" s="104"/>
      <c r="M48" s="119"/>
      <c r="N48" s="87"/>
      <c r="P48" s="125"/>
      <c r="Q48" s="131"/>
      <c r="R48" s="132"/>
      <c r="S48" s="132"/>
      <c r="T48" s="132"/>
    </row>
    <row r="49" spans="3:20" ht="15" customHeight="1" x14ac:dyDescent="0.25">
      <c r="C49" s="82"/>
      <c r="D49" s="145" t="s">
        <v>137</v>
      </c>
      <c r="E49" s="145"/>
      <c r="F49" s="145"/>
      <c r="G49" s="145"/>
      <c r="H49" s="146"/>
      <c r="I49" s="90"/>
      <c r="J49" s="90">
        <v>4040</v>
      </c>
      <c r="K49" s="103"/>
      <c r="L49" s="104">
        <v>11000</v>
      </c>
      <c r="M49" s="119">
        <v>900</v>
      </c>
      <c r="N49" s="87">
        <v>932.97</v>
      </c>
      <c r="P49" s="125"/>
      <c r="Q49" s="133"/>
      <c r="R49" s="134"/>
      <c r="S49" s="134"/>
      <c r="T49" s="134"/>
    </row>
    <row r="50" spans="3:20" ht="15" customHeight="1" x14ac:dyDescent="0.25">
      <c r="C50" s="82"/>
      <c r="D50" s="145" t="s">
        <v>138</v>
      </c>
      <c r="E50" s="145"/>
      <c r="F50" s="145"/>
      <c r="G50" s="145"/>
      <c r="H50" s="146"/>
      <c r="I50" s="90"/>
      <c r="J50" s="84">
        <v>4050</v>
      </c>
      <c r="K50" s="103"/>
      <c r="L50" s="104">
        <v>31000</v>
      </c>
      <c r="M50" s="119">
        <v>1800</v>
      </c>
      <c r="N50" s="87">
        <v>1888.2</v>
      </c>
      <c r="P50" s="125"/>
      <c r="Q50" s="127"/>
      <c r="R50" s="127"/>
      <c r="S50" s="127"/>
      <c r="T50" s="127"/>
    </row>
    <row r="51" spans="3:20" ht="15" customHeight="1" x14ac:dyDescent="0.25">
      <c r="C51" s="82"/>
      <c r="D51" s="150" t="s">
        <v>139</v>
      </c>
      <c r="E51" s="150"/>
      <c r="F51" s="150"/>
      <c r="G51" s="150"/>
      <c r="H51" s="151"/>
      <c r="I51" s="90"/>
      <c r="J51" s="84">
        <v>4090</v>
      </c>
      <c r="K51" s="105"/>
      <c r="L51" s="106">
        <v>60000</v>
      </c>
      <c r="M51" s="119">
        <v>4500</v>
      </c>
      <c r="N51" s="87">
        <v>4659.3999999999996</v>
      </c>
      <c r="P51" s="125"/>
      <c r="Q51" s="127"/>
      <c r="R51" s="127"/>
      <c r="S51" s="127"/>
      <c r="T51" s="127"/>
    </row>
    <row r="52" spans="3:20" ht="15" customHeight="1" x14ac:dyDescent="0.25">
      <c r="C52" s="159" t="s">
        <v>7</v>
      </c>
      <c r="D52" s="160"/>
      <c r="E52" s="160"/>
      <c r="F52" s="160"/>
      <c r="G52" s="160"/>
      <c r="H52" s="161"/>
      <c r="I52" s="95">
        <v>135</v>
      </c>
      <c r="J52" s="96"/>
      <c r="K52" s="97"/>
      <c r="L52" s="107">
        <f>SUM(L53)</f>
        <v>900000</v>
      </c>
      <c r="M52" s="108">
        <f>SUM(M53)</f>
        <v>157000</v>
      </c>
      <c r="N52" s="108">
        <f>SUM(N53)</f>
        <v>156125.23000000001</v>
      </c>
      <c r="P52" s="128"/>
      <c r="Q52" s="128"/>
      <c r="R52" s="128"/>
      <c r="S52" s="128"/>
      <c r="T52" s="128"/>
    </row>
    <row r="53" spans="3:20" ht="15" customHeight="1" x14ac:dyDescent="0.25">
      <c r="C53" s="82"/>
      <c r="D53" s="157" t="s">
        <v>8</v>
      </c>
      <c r="E53" s="157"/>
      <c r="F53" s="157"/>
      <c r="G53" s="157"/>
      <c r="H53" s="158"/>
      <c r="I53" s="90"/>
      <c r="J53" s="84">
        <v>7100</v>
      </c>
      <c r="K53" s="109"/>
      <c r="L53" s="110">
        <v>900000</v>
      </c>
      <c r="M53" s="119">
        <v>157000</v>
      </c>
      <c r="N53" s="113">
        <v>156125.23000000001</v>
      </c>
      <c r="P53" s="129"/>
      <c r="Q53" s="129"/>
      <c r="R53" s="130"/>
      <c r="S53" s="130"/>
      <c r="T53" s="130"/>
    </row>
    <row r="54" spans="3:20" ht="30" customHeight="1" x14ac:dyDescent="0.25">
      <c r="C54" s="159" t="s">
        <v>9</v>
      </c>
      <c r="D54" s="160"/>
      <c r="E54" s="160"/>
      <c r="F54" s="160"/>
      <c r="G54" s="160"/>
      <c r="H54" s="161"/>
      <c r="I54" s="95">
        <v>136</v>
      </c>
      <c r="J54" s="96"/>
      <c r="K54" s="97"/>
      <c r="L54" s="107">
        <f>SUM(L55:L85)</f>
        <v>1130000</v>
      </c>
      <c r="M54" s="108">
        <f>SUM(M55:M85)</f>
        <v>304367.62000000005</v>
      </c>
      <c r="N54" s="108">
        <f>SUM(N55:N85)</f>
        <v>305190.03000000003</v>
      </c>
      <c r="P54" s="131"/>
      <c r="Q54" s="131"/>
      <c r="R54" s="132"/>
      <c r="S54" s="132"/>
      <c r="T54" s="132"/>
    </row>
    <row r="55" spans="3:20" ht="24" customHeight="1" x14ac:dyDescent="0.25">
      <c r="C55" s="82"/>
      <c r="D55" s="152" t="s">
        <v>185</v>
      </c>
      <c r="E55" s="152"/>
      <c r="F55" s="152"/>
      <c r="G55" s="152"/>
      <c r="H55" s="153"/>
      <c r="I55" s="90"/>
      <c r="J55" s="90">
        <v>41011</v>
      </c>
      <c r="K55" s="100"/>
      <c r="L55" s="101">
        <v>310000</v>
      </c>
      <c r="M55" s="119">
        <v>62566.37</v>
      </c>
      <c r="N55" s="87">
        <v>62566.37</v>
      </c>
      <c r="P55" s="125"/>
      <c r="Q55" s="131"/>
      <c r="R55" s="132"/>
      <c r="S55" s="132"/>
      <c r="T55" s="132"/>
    </row>
    <row r="56" spans="3:20" ht="18.75" customHeight="1" x14ac:dyDescent="0.25">
      <c r="C56" s="82"/>
      <c r="D56" s="145" t="s">
        <v>201</v>
      </c>
      <c r="E56" s="145"/>
      <c r="F56" s="145"/>
      <c r="G56" s="145"/>
      <c r="H56" s="146"/>
      <c r="I56" s="90"/>
      <c r="J56" s="84">
        <v>4106</v>
      </c>
      <c r="K56" s="103"/>
      <c r="L56" s="104">
        <v>4000</v>
      </c>
      <c r="M56" s="119">
        <v>1177.72</v>
      </c>
      <c r="N56" s="87">
        <v>1177.72</v>
      </c>
      <c r="P56" s="125"/>
      <c r="Q56" s="131"/>
      <c r="R56" s="132"/>
      <c r="S56" s="132"/>
      <c r="T56" s="132"/>
    </row>
    <row r="57" spans="3:20" ht="15" customHeight="1" x14ac:dyDescent="0.25">
      <c r="C57" s="82"/>
      <c r="D57" s="145" t="s">
        <v>12</v>
      </c>
      <c r="E57" s="145"/>
      <c r="F57" s="145"/>
      <c r="G57" s="145"/>
      <c r="H57" s="146"/>
      <c r="I57" s="90"/>
      <c r="J57" s="84">
        <v>4110</v>
      </c>
      <c r="K57" s="103"/>
      <c r="L57" s="104">
        <v>7000</v>
      </c>
      <c r="M57" s="119">
        <v>189.86</v>
      </c>
      <c r="N57" s="87">
        <v>189.86</v>
      </c>
      <c r="P57" s="125"/>
      <c r="Q57" s="133"/>
      <c r="R57" s="134"/>
      <c r="S57" s="134"/>
      <c r="T57" s="134"/>
    </row>
    <row r="58" spans="3:20" ht="18" customHeight="1" x14ac:dyDescent="0.25">
      <c r="C58" s="82"/>
      <c r="D58" s="145" t="s">
        <v>13</v>
      </c>
      <c r="E58" s="145"/>
      <c r="F58" s="145"/>
      <c r="G58" s="145"/>
      <c r="H58" s="146"/>
      <c r="I58" s="90"/>
      <c r="J58" s="90">
        <v>4111</v>
      </c>
      <c r="K58" s="103"/>
      <c r="L58" s="104">
        <v>27000</v>
      </c>
      <c r="M58" s="119">
        <v>3590</v>
      </c>
      <c r="N58" s="87">
        <v>3596.35</v>
      </c>
      <c r="P58" s="125"/>
      <c r="Q58" s="54"/>
      <c r="R58" s="54"/>
      <c r="S58" s="54"/>
      <c r="T58" s="54"/>
    </row>
    <row r="59" spans="3:20" ht="0.75" hidden="1" customHeight="1" x14ac:dyDescent="0.25">
      <c r="C59" s="82"/>
      <c r="D59" s="145"/>
      <c r="E59" s="145"/>
      <c r="F59" s="145"/>
      <c r="G59" s="145"/>
      <c r="H59" s="146"/>
      <c r="I59" s="90"/>
      <c r="J59" s="84">
        <v>41110</v>
      </c>
      <c r="K59" s="103"/>
      <c r="L59" s="104"/>
      <c r="M59" s="119"/>
      <c r="N59" s="87"/>
      <c r="P59" s="125"/>
      <c r="Q59" s="54"/>
      <c r="R59" s="54"/>
      <c r="S59" s="54"/>
      <c r="T59" s="54"/>
    </row>
    <row r="60" spans="3:20" ht="15" customHeight="1" x14ac:dyDescent="0.25">
      <c r="C60" s="82"/>
      <c r="D60" s="145" t="s">
        <v>15</v>
      </c>
      <c r="E60" s="145"/>
      <c r="F60" s="145"/>
      <c r="G60" s="145"/>
      <c r="H60" s="146"/>
      <c r="I60" s="90"/>
      <c r="J60" s="84">
        <v>4122</v>
      </c>
      <c r="K60" s="103"/>
      <c r="L60" s="104">
        <v>200000</v>
      </c>
      <c r="M60" s="119">
        <v>86800</v>
      </c>
      <c r="N60" s="87">
        <v>86868.49</v>
      </c>
      <c r="P60" s="125"/>
      <c r="Q60" s="54"/>
      <c r="R60" s="54"/>
      <c r="S60" s="54"/>
      <c r="T60" s="54"/>
    </row>
    <row r="61" spans="3:20" ht="15" customHeight="1" x14ac:dyDescent="0.25">
      <c r="C61" s="82"/>
      <c r="D61" s="145" t="s">
        <v>16</v>
      </c>
      <c r="E61" s="145"/>
      <c r="F61" s="145"/>
      <c r="G61" s="145"/>
      <c r="H61" s="146"/>
      <c r="I61" s="90"/>
      <c r="J61" s="90">
        <v>4130</v>
      </c>
      <c r="K61" s="103"/>
      <c r="L61" s="104">
        <v>60000</v>
      </c>
      <c r="M61" s="119">
        <v>2550</v>
      </c>
      <c r="N61" s="87">
        <v>2556.67</v>
      </c>
      <c r="P61" s="125"/>
      <c r="Q61" s="54"/>
      <c r="R61" s="54"/>
      <c r="S61" s="54"/>
      <c r="T61" s="54"/>
    </row>
    <row r="62" spans="3:20" ht="15" customHeight="1" x14ac:dyDescent="0.25">
      <c r="C62" s="82"/>
      <c r="D62" s="145" t="s">
        <v>17</v>
      </c>
      <c r="E62" s="145"/>
      <c r="F62" s="145"/>
      <c r="G62" s="145"/>
      <c r="H62" s="146"/>
      <c r="I62" s="90"/>
      <c r="J62" s="84">
        <v>4150</v>
      </c>
      <c r="K62" s="103"/>
      <c r="L62" s="104">
        <v>150000</v>
      </c>
      <c r="M62" s="119">
        <v>36580</v>
      </c>
      <c r="N62" s="87">
        <v>36588.120000000003</v>
      </c>
      <c r="P62" s="125"/>
      <c r="Q62" s="54"/>
      <c r="R62" s="54"/>
      <c r="S62" s="54"/>
      <c r="T62" s="54"/>
    </row>
    <row r="63" spans="3:20" ht="15" customHeight="1" x14ac:dyDescent="0.25">
      <c r="C63" s="82"/>
      <c r="D63" s="145" t="s">
        <v>18</v>
      </c>
      <c r="E63" s="145"/>
      <c r="F63" s="145"/>
      <c r="G63" s="145"/>
      <c r="H63" s="146"/>
      <c r="I63" s="90"/>
      <c r="J63" s="84">
        <v>4152</v>
      </c>
      <c r="K63" s="103"/>
      <c r="L63" s="104">
        <v>10000</v>
      </c>
      <c r="M63" s="119">
        <v>45939.95</v>
      </c>
      <c r="N63" s="87">
        <v>45939.95</v>
      </c>
      <c r="P63" s="125"/>
      <c r="Q63" s="54"/>
      <c r="R63" s="54"/>
      <c r="S63" s="54"/>
      <c r="T63" s="54"/>
    </row>
    <row r="64" spans="3:20" ht="15" customHeight="1" x14ac:dyDescent="0.25">
      <c r="C64" s="82"/>
      <c r="D64" s="145" t="s">
        <v>187</v>
      </c>
      <c r="E64" s="145"/>
      <c r="F64" s="145"/>
      <c r="G64" s="145"/>
      <c r="H64" s="146"/>
      <c r="I64" s="90"/>
      <c r="J64" s="90">
        <v>4160</v>
      </c>
      <c r="K64" s="103"/>
      <c r="L64" s="104">
        <v>7000</v>
      </c>
      <c r="M64" s="119">
        <v>40.700000000000003</v>
      </c>
      <c r="N64" s="87">
        <v>40.700000000000003</v>
      </c>
      <c r="P64" s="125"/>
      <c r="Q64" s="54"/>
      <c r="R64" s="54"/>
      <c r="S64" s="54"/>
      <c r="T64" s="54"/>
    </row>
    <row r="65" spans="3:20" ht="15" customHeight="1" x14ac:dyDescent="0.25">
      <c r="C65" s="82"/>
      <c r="D65" s="145" t="s">
        <v>20</v>
      </c>
      <c r="E65" s="145"/>
      <c r="F65" s="145"/>
      <c r="G65" s="145"/>
      <c r="H65" s="146"/>
      <c r="I65" s="90"/>
      <c r="J65" s="84">
        <v>4162</v>
      </c>
      <c r="K65" s="103"/>
      <c r="L65" s="104">
        <v>22000</v>
      </c>
      <c r="M65" s="119">
        <v>1633.64</v>
      </c>
      <c r="N65" s="87">
        <v>1633.64</v>
      </c>
      <c r="P65" s="125"/>
      <c r="Q65" s="54"/>
      <c r="R65" s="54"/>
      <c r="S65" s="54"/>
      <c r="T65" s="54"/>
    </row>
    <row r="66" spans="3:20" ht="15" customHeight="1" x14ac:dyDescent="0.25">
      <c r="C66" s="82"/>
      <c r="D66" s="145" t="s">
        <v>21</v>
      </c>
      <c r="E66" s="145"/>
      <c r="F66" s="145"/>
      <c r="G66" s="145"/>
      <c r="H66" s="146"/>
      <c r="I66" s="90"/>
      <c r="J66" s="84">
        <v>4180</v>
      </c>
      <c r="K66" s="103"/>
      <c r="L66" s="104">
        <v>5000</v>
      </c>
      <c r="M66" s="119">
        <v>4500</v>
      </c>
      <c r="N66" s="87">
        <v>4510.4799999999996</v>
      </c>
      <c r="P66" s="125"/>
      <c r="Q66" s="54"/>
      <c r="R66" s="54"/>
      <c r="S66" s="54"/>
      <c r="T66" s="54"/>
    </row>
    <row r="67" spans="3:20" ht="15" customHeight="1" x14ac:dyDescent="0.25">
      <c r="C67" s="82"/>
      <c r="D67" s="145" t="s">
        <v>22</v>
      </c>
      <c r="E67" s="145"/>
      <c r="F67" s="145"/>
      <c r="G67" s="145"/>
      <c r="H67" s="146"/>
      <c r="I67" s="90"/>
      <c r="J67" s="90">
        <v>41801</v>
      </c>
      <c r="K67" s="103"/>
      <c r="L67" s="104">
        <v>10000</v>
      </c>
      <c r="M67" s="119">
        <v>0</v>
      </c>
      <c r="N67" s="87">
        <v>0</v>
      </c>
      <c r="P67" s="125"/>
      <c r="Q67" s="54"/>
      <c r="R67" s="54"/>
      <c r="S67" s="54"/>
      <c r="T67" s="54"/>
    </row>
    <row r="68" spans="3:20" ht="15" customHeight="1" x14ac:dyDescent="0.25">
      <c r="C68" s="82"/>
      <c r="D68" s="145" t="s">
        <v>23</v>
      </c>
      <c r="E68" s="145"/>
      <c r="F68" s="145"/>
      <c r="G68" s="145"/>
      <c r="H68" s="146"/>
      <c r="I68" s="90"/>
      <c r="J68" s="84">
        <v>4182</v>
      </c>
      <c r="K68" s="103"/>
      <c r="L68" s="104">
        <v>10000</v>
      </c>
      <c r="M68" s="119">
        <v>64</v>
      </c>
      <c r="N68" s="87">
        <v>64</v>
      </c>
      <c r="P68" s="125"/>
      <c r="Q68" s="54"/>
      <c r="R68" s="54"/>
      <c r="S68" s="54"/>
      <c r="T68" s="54"/>
    </row>
    <row r="69" spans="3:20" ht="15" customHeight="1" x14ac:dyDescent="0.25">
      <c r="C69" s="82"/>
      <c r="D69" s="145" t="s">
        <v>24</v>
      </c>
      <c r="E69" s="145"/>
      <c r="F69" s="145"/>
      <c r="G69" s="145"/>
      <c r="H69" s="146"/>
      <c r="I69" s="90"/>
      <c r="J69" s="84">
        <v>4184</v>
      </c>
      <c r="K69" s="103"/>
      <c r="L69" s="104">
        <v>30000</v>
      </c>
      <c r="M69" s="119">
        <v>2600</v>
      </c>
      <c r="N69" s="87">
        <v>2627</v>
      </c>
      <c r="P69" s="125"/>
      <c r="Q69" s="54"/>
      <c r="R69" s="54"/>
      <c r="S69" s="54"/>
      <c r="T69" s="54"/>
    </row>
    <row r="70" spans="3:20" ht="15" customHeight="1" x14ac:dyDescent="0.25">
      <c r="C70" s="82"/>
      <c r="D70" s="145" t="s">
        <v>188</v>
      </c>
      <c r="E70" s="145"/>
      <c r="F70" s="145"/>
      <c r="G70" s="145"/>
      <c r="H70" s="146"/>
      <c r="I70" s="90"/>
      <c r="J70" s="90">
        <v>4186</v>
      </c>
      <c r="K70" s="103"/>
      <c r="L70" s="104">
        <v>2500</v>
      </c>
      <c r="M70" s="119">
        <v>108.83</v>
      </c>
      <c r="N70" s="87">
        <v>108.83</v>
      </c>
      <c r="P70" s="125"/>
      <c r="Q70" s="54"/>
      <c r="R70" s="54"/>
      <c r="S70" s="54"/>
      <c r="T70" s="54"/>
    </row>
    <row r="71" spans="3:20" ht="15" customHeight="1" x14ac:dyDescent="0.25">
      <c r="C71" s="82"/>
      <c r="D71" s="145" t="s">
        <v>26</v>
      </c>
      <c r="E71" s="145"/>
      <c r="F71" s="145"/>
      <c r="G71" s="145"/>
      <c r="H71" s="146"/>
      <c r="I71" s="90"/>
      <c r="J71" s="84">
        <v>4187</v>
      </c>
      <c r="K71" s="103"/>
      <c r="L71" s="104">
        <v>5500</v>
      </c>
      <c r="M71" s="119">
        <v>1500</v>
      </c>
      <c r="N71" s="87">
        <v>1525.79</v>
      </c>
      <c r="P71" s="125"/>
      <c r="Q71" s="54"/>
      <c r="R71" s="54"/>
      <c r="S71" s="54"/>
      <c r="T71" s="54"/>
    </row>
    <row r="72" spans="3:20" ht="15" customHeight="1" x14ac:dyDescent="0.25">
      <c r="C72" s="82"/>
      <c r="D72" s="145" t="s">
        <v>27</v>
      </c>
      <c r="E72" s="145"/>
      <c r="F72" s="145"/>
      <c r="G72" s="145"/>
      <c r="H72" s="146"/>
      <c r="I72" s="90"/>
      <c r="J72" s="84">
        <v>41871</v>
      </c>
      <c r="K72" s="103"/>
      <c r="L72" s="104">
        <v>32000</v>
      </c>
      <c r="M72" s="119">
        <v>0</v>
      </c>
      <c r="N72" s="87">
        <v>0</v>
      </c>
      <c r="P72" s="125"/>
      <c r="Q72" s="54"/>
      <c r="R72" s="54"/>
      <c r="S72" s="54"/>
      <c r="T72" s="54"/>
    </row>
    <row r="73" spans="3:20" ht="15" customHeight="1" x14ac:dyDescent="0.25">
      <c r="C73" s="82"/>
      <c r="D73" s="145" t="s">
        <v>28</v>
      </c>
      <c r="E73" s="145"/>
      <c r="F73" s="145"/>
      <c r="G73" s="145"/>
      <c r="H73" s="146"/>
      <c r="I73" s="90"/>
      <c r="J73" s="90">
        <v>4188</v>
      </c>
      <c r="K73" s="103"/>
      <c r="L73" s="104">
        <v>1000</v>
      </c>
      <c r="M73" s="119">
        <v>0</v>
      </c>
      <c r="N73" s="87">
        <v>0</v>
      </c>
      <c r="P73" s="125"/>
      <c r="Q73" s="54"/>
      <c r="R73" s="54"/>
      <c r="S73" s="54"/>
      <c r="T73" s="54"/>
    </row>
    <row r="74" spans="3:20" ht="15" customHeight="1" x14ac:dyDescent="0.25">
      <c r="C74" s="82"/>
      <c r="D74" s="145" t="s">
        <v>29</v>
      </c>
      <c r="E74" s="145"/>
      <c r="F74" s="145"/>
      <c r="G74" s="145"/>
      <c r="H74" s="146"/>
      <c r="I74" s="90"/>
      <c r="J74" s="84">
        <v>4189</v>
      </c>
      <c r="K74" s="103"/>
      <c r="L74" s="104">
        <v>75000</v>
      </c>
      <c r="M74" s="119">
        <v>2694.19</v>
      </c>
      <c r="N74" s="87">
        <v>2694.19</v>
      </c>
      <c r="P74" s="125"/>
      <c r="Q74" s="54"/>
      <c r="R74" s="54"/>
      <c r="S74" s="54"/>
      <c r="T74" s="54"/>
    </row>
    <row r="75" spans="3:20" ht="15" customHeight="1" x14ac:dyDescent="0.25">
      <c r="C75" s="82"/>
      <c r="D75" s="145" t="s">
        <v>30</v>
      </c>
      <c r="E75" s="145"/>
      <c r="F75" s="145"/>
      <c r="G75" s="145"/>
      <c r="H75" s="146"/>
      <c r="I75" s="90"/>
      <c r="J75" s="84">
        <v>4200</v>
      </c>
      <c r="K75" s="103"/>
      <c r="L75" s="104">
        <v>5000</v>
      </c>
      <c r="M75" s="119">
        <v>775.1</v>
      </c>
      <c r="N75" s="87">
        <v>775.1</v>
      </c>
      <c r="P75" s="125"/>
      <c r="Q75" s="54"/>
      <c r="R75" s="54"/>
      <c r="S75" s="54"/>
      <c r="T75" s="54"/>
    </row>
    <row r="76" spans="3:20" ht="15" customHeight="1" x14ac:dyDescent="0.25">
      <c r="C76" s="82"/>
      <c r="D76" s="145" t="s">
        <v>31</v>
      </c>
      <c r="E76" s="145"/>
      <c r="F76" s="145"/>
      <c r="G76" s="145"/>
      <c r="H76" s="146"/>
      <c r="I76" s="90"/>
      <c r="J76" s="90">
        <v>42001</v>
      </c>
      <c r="K76" s="103"/>
      <c r="L76" s="104">
        <v>2000</v>
      </c>
      <c r="M76" s="119">
        <v>0</v>
      </c>
      <c r="N76" s="87">
        <v>0</v>
      </c>
      <c r="P76" s="125"/>
      <c r="Q76" s="54"/>
      <c r="R76" s="54"/>
      <c r="S76" s="54"/>
      <c r="T76" s="54"/>
    </row>
    <row r="77" spans="3:20" ht="15" customHeight="1" x14ac:dyDescent="0.25">
      <c r="C77" s="82"/>
      <c r="D77" s="145" t="s">
        <v>32</v>
      </c>
      <c r="E77" s="145"/>
      <c r="F77" s="145"/>
      <c r="G77" s="145"/>
      <c r="H77" s="146"/>
      <c r="I77" s="90"/>
      <c r="J77" s="84">
        <v>4210</v>
      </c>
      <c r="K77" s="103"/>
      <c r="L77" s="104">
        <v>15000</v>
      </c>
      <c r="M77" s="119">
        <v>3200</v>
      </c>
      <c r="N77" s="87">
        <v>3218.61</v>
      </c>
      <c r="P77" s="125"/>
      <c r="Q77" s="54"/>
      <c r="R77" s="54"/>
      <c r="S77" s="54"/>
      <c r="T77" s="54"/>
    </row>
    <row r="78" spans="3:20" ht="15" customHeight="1" x14ac:dyDescent="0.25">
      <c r="C78" s="82"/>
      <c r="D78" s="145" t="s">
        <v>202</v>
      </c>
      <c r="E78" s="145"/>
      <c r="F78" s="145"/>
      <c r="G78" s="145"/>
      <c r="H78" s="146"/>
      <c r="I78" s="90"/>
      <c r="J78" s="84">
        <v>4211</v>
      </c>
      <c r="K78" s="103"/>
      <c r="L78" s="104">
        <v>6000</v>
      </c>
      <c r="M78" s="119">
        <v>800</v>
      </c>
      <c r="N78" s="87">
        <v>814.68</v>
      </c>
      <c r="P78" s="125"/>
      <c r="Q78" s="54"/>
      <c r="R78" s="54"/>
      <c r="S78" s="54"/>
      <c r="T78" s="54"/>
    </row>
    <row r="79" spans="3:20" ht="15" customHeight="1" x14ac:dyDescent="0.25">
      <c r="C79" s="82"/>
      <c r="D79" s="145" t="s">
        <v>34</v>
      </c>
      <c r="E79" s="145"/>
      <c r="F79" s="145"/>
      <c r="G79" s="145"/>
      <c r="H79" s="146"/>
      <c r="I79" s="90"/>
      <c r="J79" s="90">
        <v>4222</v>
      </c>
      <c r="K79" s="103"/>
      <c r="L79" s="104">
        <v>48000</v>
      </c>
      <c r="M79" s="119">
        <v>7248</v>
      </c>
      <c r="N79" s="87">
        <v>7248</v>
      </c>
      <c r="P79" s="125"/>
      <c r="Q79" s="54"/>
      <c r="R79" s="54"/>
      <c r="S79" s="54"/>
      <c r="T79" s="54"/>
    </row>
    <row r="80" spans="3:20" ht="13.5" customHeight="1" x14ac:dyDescent="0.25">
      <c r="C80" s="82"/>
      <c r="D80" s="145" t="s">
        <v>35</v>
      </c>
      <c r="E80" s="145"/>
      <c r="F80" s="145"/>
      <c r="G80" s="145"/>
      <c r="H80" s="146"/>
      <c r="I80" s="90"/>
      <c r="J80" s="84">
        <v>4230</v>
      </c>
      <c r="K80" s="103"/>
      <c r="L80" s="104">
        <v>20000</v>
      </c>
      <c r="M80" s="119">
        <v>8172.88</v>
      </c>
      <c r="N80" s="87">
        <v>8172.88</v>
      </c>
      <c r="P80" s="125"/>
      <c r="Q80" s="54"/>
      <c r="R80" s="54"/>
      <c r="S80" s="54"/>
      <c r="T80" s="54"/>
    </row>
    <row r="81" spans="3:20" ht="0.75" hidden="1" customHeight="1" x14ac:dyDescent="0.25">
      <c r="C81" s="82"/>
      <c r="D81" s="145" t="s">
        <v>36</v>
      </c>
      <c r="E81" s="145"/>
      <c r="F81" s="145"/>
      <c r="G81" s="145"/>
      <c r="H81" s="146"/>
      <c r="I81" s="90"/>
      <c r="J81" s="84">
        <v>4231</v>
      </c>
      <c r="K81" s="103"/>
      <c r="L81" s="104"/>
      <c r="M81" s="119"/>
      <c r="N81" s="87"/>
      <c r="P81" s="125"/>
      <c r="Q81" s="54"/>
      <c r="R81" s="54"/>
      <c r="S81" s="54"/>
      <c r="T81" s="54"/>
    </row>
    <row r="82" spans="3:20" ht="15" customHeight="1" x14ac:dyDescent="0.25">
      <c r="C82" s="82"/>
      <c r="D82" s="145" t="s">
        <v>37</v>
      </c>
      <c r="E82" s="145"/>
      <c r="F82" s="145"/>
      <c r="G82" s="145"/>
      <c r="H82" s="146"/>
      <c r="I82" s="90"/>
      <c r="J82" s="90">
        <v>4271</v>
      </c>
      <c r="K82" s="103"/>
      <c r="L82" s="104">
        <v>12000</v>
      </c>
      <c r="M82" s="119">
        <v>1636.38</v>
      </c>
      <c r="N82" s="87">
        <v>1636.38</v>
      </c>
      <c r="P82" s="125"/>
      <c r="Q82" s="54"/>
      <c r="R82" s="54"/>
      <c r="S82" s="54"/>
      <c r="T82" s="54"/>
    </row>
    <row r="83" spans="3:20" ht="15" customHeight="1" x14ac:dyDescent="0.25">
      <c r="C83" s="82"/>
      <c r="D83" s="145" t="s">
        <v>38</v>
      </c>
      <c r="E83" s="145"/>
      <c r="F83" s="145"/>
      <c r="G83" s="145"/>
      <c r="H83" s="146"/>
      <c r="I83" s="90"/>
      <c r="J83" s="84">
        <v>4272</v>
      </c>
      <c r="K83" s="103"/>
      <c r="L83" s="104">
        <v>12000</v>
      </c>
      <c r="M83" s="119">
        <v>12000</v>
      </c>
      <c r="N83" s="87">
        <v>12027.81</v>
      </c>
      <c r="P83" s="125"/>
      <c r="Q83" s="54"/>
      <c r="R83" s="54"/>
      <c r="S83" s="54"/>
      <c r="T83" s="54"/>
    </row>
    <row r="84" spans="3:20" ht="15" customHeight="1" x14ac:dyDescent="0.25">
      <c r="C84" s="82"/>
      <c r="D84" s="145" t="s">
        <v>39</v>
      </c>
      <c r="E84" s="145"/>
      <c r="F84" s="145"/>
      <c r="G84" s="145"/>
      <c r="H84" s="146"/>
      <c r="I84" s="90"/>
      <c r="J84" s="84">
        <v>4294</v>
      </c>
      <c r="K84" s="88"/>
      <c r="L84" s="89">
        <v>2000</v>
      </c>
      <c r="M84" s="119">
        <v>0</v>
      </c>
      <c r="N84" s="87">
        <v>0</v>
      </c>
      <c r="P84" s="125"/>
      <c r="Q84" s="54"/>
      <c r="R84" s="54"/>
      <c r="S84" s="54"/>
      <c r="T84" s="54"/>
    </row>
    <row r="85" spans="3:20" ht="15" customHeight="1" x14ac:dyDescent="0.25">
      <c r="C85" s="82"/>
      <c r="D85" s="150" t="s">
        <v>40</v>
      </c>
      <c r="E85" s="150"/>
      <c r="F85" s="150"/>
      <c r="G85" s="150"/>
      <c r="H85" s="151"/>
      <c r="I85" s="90"/>
      <c r="J85" s="90">
        <v>4299</v>
      </c>
      <c r="K85" s="91"/>
      <c r="L85" s="92">
        <v>40000</v>
      </c>
      <c r="M85" s="119">
        <v>18000</v>
      </c>
      <c r="N85" s="87">
        <v>18608.41</v>
      </c>
      <c r="P85" s="125"/>
      <c r="Q85" s="54"/>
      <c r="R85" s="54"/>
      <c r="S85" s="54"/>
      <c r="T85" s="54"/>
    </row>
    <row r="86" spans="3:20" ht="15" customHeight="1" x14ac:dyDescent="0.25">
      <c r="C86" s="147" t="s">
        <v>41</v>
      </c>
      <c r="D86" s="148"/>
      <c r="E86" s="148"/>
      <c r="F86" s="148"/>
      <c r="G86" s="148"/>
      <c r="H86" s="149"/>
      <c r="I86" s="77">
        <v>137</v>
      </c>
      <c r="J86" s="78"/>
      <c r="K86" s="79"/>
      <c r="L86" s="80">
        <f>SUM(L87,L89,L91)</f>
        <v>1533000</v>
      </c>
      <c r="M86" s="81">
        <f>SUM(M87,M89,M91)</f>
        <v>234500</v>
      </c>
      <c r="N86" s="81">
        <f>SUM(N87,N89,N91)</f>
        <v>234912.32</v>
      </c>
      <c r="P86" s="54"/>
      <c r="Q86" s="54"/>
      <c r="R86" s="54"/>
      <c r="S86" s="54"/>
      <c r="T86" s="54"/>
    </row>
    <row r="87" spans="3:20" ht="15" customHeight="1" x14ac:dyDescent="0.25">
      <c r="C87" s="159" t="s">
        <v>42</v>
      </c>
      <c r="D87" s="160"/>
      <c r="E87" s="160"/>
      <c r="F87" s="160"/>
      <c r="G87" s="160"/>
      <c r="H87" s="161"/>
      <c r="I87" s="95">
        <v>138</v>
      </c>
      <c r="J87" s="96"/>
      <c r="K87" s="97"/>
      <c r="L87" s="98">
        <f>SUM(L88)</f>
        <v>1020000</v>
      </c>
      <c r="M87" s="99">
        <f>SUM(M88)</f>
        <v>149500</v>
      </c>
      <c r="N87" s="99">
        <f>SUM(N88)</f>
        <v>149564.07</v>
      </c>
      <c r="P87" s="54"/>
      <c r="Q87" s="54"/>
      <c r="R87" s="54"/>
      <c r="S87" s="54"/>
      <c r="T87" s="54"/>
    </row>
    <row r="88" spans="3:20" ht="15" customHeight="1" x14ac:dyDescent="0.25">
      <c r="C88" s="82"/>
      <c r="D88" s="157" t="s">
        <v>43</v>
      </c>
      <c r="E88" s="157"/>
      <c r="F88" s="157"/>
      <c r="G88" s="157"/>
      <c r="H88" s="158"/>
      <c r="I88" s="90"/>
      <c r="J88" s="84">
        <v>47010</v>
      </c>
      <c r="K88" s="111"/>
      <c r="L88" s="112">
        <v>1020000</v>
      </c>
      <c r="M88" s="119">
        <v>149500</v>
      </c>
      <c r="N88" s="113">
        <v>149564.07</v>
      </c>
      <c r="P88" s="54"/>
      <c r="Q88" s="54"/>
      <c r="R88" s="54"/>
      <c r="S88" s="54"/>
      <c r="T88" s="54"/>
    </row>
    <row r="89" spans="3:20" ht="15" customHeight="1" x14ac:dyDescent="0.25">
      <c r="C89" s="159" t="s">
        <v>44</v>
      </c>
      <c r="D89" s="160"/>
      <c r="E89" s="160"/>
      <c r="F89" s="160"/>
      <c r="G89" s="160"/>
      <c r="H89" s="161"/>
      <c r="I89" s="95">
        <v>139</v>
      </c>
      <c r="J89" s="96"/>
      <c r="K89" s="97"/>
      <c r="L89" s="98">
        <f>SUM(L90)</f>
        <v>302000</v>
      </c>
      <c r="M89" s="99">
        <f>SUM(M90)</f>
        <v>52000</v>
      </c>
      <c r="N89" s="99">
        <f>SUM(N90)</f>
        <v>52077.38</v>
      </c>
      <c r="P89" s="54"/>
      <c r="Q89" s="54"/>
      <c r="R89" s="54"/>
      <c r="S89" s="54"/>
      <c r="T89" s="54"/>
    </row>
    <row r="90" spans="3:20" ht="15" customHeight="1" x14ac:dyDescent="0.25">
      <c r="C90" s="82"/>
      <c r="D90" s="157" t="s">
        <v>45</v>
      </c>
      <c r="E90" s="157"/>
      <c r="F90" s="157"/>
      <c r="G90" s="157"/>
      <c r="H90" s="158"/>
      <c r="I90" s="90"/>
      <c r="J90" s="84">
        <v>47011</v>
      </c>
      <c r="K90" s="109"/>
      <c r="L90" s="110">
        <v>302000</v>
      </c>
      <c r="M90" s="119">
        <v>52000</v>
      </c>
      <c r="N90" s="113">
        <v>52077.38</v>
      </c>
      <c r="P90" s="54"/>
      <c r="Q90" s="54"/>
      <c r="R90" s="54"/>
      <c r="S90" s="54"/>
      <c r="T90" s="54"/>
    </row>
    <row r="91" spans="3:20" ht="15" customHeight="1" x14ac:dyDescent="0.25">
      <c r="C91" s="159" t="s">
        <v>46</v>
      </c>
      <c r="D91" s="160"/>
      <c r="E91" s="160"/>
      <c r="F91" s="160"/>
      <c r="G91" s="160"/>
      <c r="H91" s="161"/>
      <c r="I91" s="95">
        <v>140</v>
      </c>
      <c r="J91" s="96"/>
      <c r="K91" s="97"/>
      <c r="L91" s="98">
        <f>SUM(L92)</f>
        <v>211000</v>
      </c>
      <c r="M91" s="99">
        <f>SUM(M92)</f>
        <v>33000</v>
      </c>
      <c r="N91" s="99">
        <f>SUM(N92)</f>
        <v>33270.870000000003</v>
      </c>
      <c r="P91" s="54"/>
      <c r="Q91" s="54"/>
      <c r="R91" s="54"/>
      <c r="S91" s="54"/>
      <c r="T91" s="54"/>
    </row>
    <row r="92" spans="3:20" ht="15" customHeight="1" x14ac:dyDescent="0.25">
      <c r="C92" s="82"/>
      <c r="D92" s="157" t="s">
        <v>47</v>
      </c>
      <c r="E92" s="157"/>
      <c r="F92" s="157"/>
      <c r="G92" s="157"/>
      <c r="H92" s="158"/>
      <c r="I92" s="90"/>
      <c r="J92" s="84">
        <v>4720</v>
      </c>
      <c r="K92" s="109"/>
      <c r="L92" s="112">
        <v>211000</v>
      </c>
      <c r="M92" s="119">
        <v>33000</v>
      </c>
      <c r="N92" s="113">
        <v>33270.870000000003</v>
      </c>
      <c r="P92" s="54"/>
      <c r="Q92" s="54"/>
      <c r="R92" s="54"/>
      <c r="S92" s="54"/>
      <c r="T92" s="54"/>
    </row>
    <row r="93" spans="3:20" ht="15" customHeight="1" x14ac:dyDescent="0.25">
      <c r="C93" s="147" t="s">
        <v>48</v>
      </c>
      <c r="D93" s="148"/>
      <c r="E93" s="148"/>
      <c r="F93" s="148"/>
      <c r="G93" s="148"/>
      <c r="H93" s="149"/>
      <c r="I93" s="77">
        <v>141</v>
      </c>
      <c r="J93" s="78"/>
      <c r="K93" s="79"/>
      <c r="L93" s="80">
        <f>SUM(L94)</f>
        <v>5000</v>
      </c>
      <c r="M93" s="81">
        <f>SUM(M94)</f>
        <v>7133.34</v>
      </c>
      <c r="N93" s="81">
        <f>SUM(N94)</f>
        <v>7133.34</v>
      </c>
      <c r="P93" s="54"/>
      <c r="Q93" s="54"/>
      <c r="R93" s="54"/>
      <c r="S93" s="54"/>
      <c r="T93" s="54"/>
    </row>
    <row r="94" spans="3:20" ht="15" customHeight="1" x14ac:dyDescent="0.25">
      <c r="C94" s="82"/>
      <c r="D94" s="157" t="s">
        <v>49</v>
      </c>
      <c r="E94" s="157"/>
      <c r="F94" s="157"/>
      <c r="G94" s="157"/>
      <c r="H94" s="158"/>
      <c r="I94" s="90"/>
      <c r="J94" s="84">
        <v>4300</v>
      </c>
      <c r="K94" s="109"/>
      <c r="L94" s="112">
        <v>5000</v>
      </c>
      <c r="M94" s="119">
        <v>7133.34</v>
      </c>
      <c r="N94" s="113">
        <v>7133.34</v>
      </c>
      <c r="P94" s="126"/>
      <c r="Q94" s="54"/>
      <c r="R94" s="54"/>
      <c r="S94" s="54"/>
      <c r="T94" s="54"/>
    </row>
    <row r="95" spans="3:20" ht="15" customHeight="1" x14ac:dyDescent="0.25">
      <c r="C95" s="147" t="s">
        <v>50</v>
      </c>
      <c r="D95" s="148"/>
      <c r="E95" s="148"/>
      <c r="F95" s="148"/>
      <c r="G95" s="148"/>
      <c r="H95" s="149"/>
      <c r="I95" s="77">
        <v>142</v>
      </c>
      <c r="J95" s="78"/>
      <c r="K95" s="79"/>
      <c r="L95" s="80">
        <f>SUM(L96:L114)</f>
        <v>1134000</v>
      </c>
      <c r="M95" s="81">
        <f>SUM(M96:M114)</f>
        <v>107295.15</v>
      </c>
      <c r="N95" s="81">
        <f>SUM(N96:N114)</f>
        <v>107053.49999999999</v>
      </c>
      <c r="P95" s="135"/>
      <c r="Q95" s="54"/>
      <c r="R95" s="54"/>
      <c r="S95" s="54"/>
      <c r="T95" s="54"/>
    </row>
    <row r="96" spans="3:20" ht="15" customHeight="1" x14ac:dyDescent="0.25">
      <c r="C96" s="82"/>
      <c r="D96" s="152" t="s">
        <v>171</v>
      </c>
      <c r="E96" s="152"/>
      <c r="F96" s="152"/>
      <c r="G96" s="152"/>
      <c r="H96" s="153"/>
      <c r="I96" s="90"/>
      <c r="J96" s="84">
        <v>44201</v>
      </c>
      <c r="K96" s="100"/>
      <c r="L96" s="86">
        <v>8000</v>
      </c>
      <c r="M96" s="119"/>
      <c r="N96" s="87"/>
      <c r="P96" s="136"/>
      <c r="Q96" s="54"/>
      <c r="R96" s="54"/>
      <c r="S96" s="54"/>
      <c r="T96" s="54"/>
    </row>
    <row r="97" spans="3:20" ht="15" customHeight="1" x14ac:dyDescent="0.25">
      <c r="C97" s="82"/>
      <c r="D97" s="145" t="s">
        <v>104</v>
      </c>
      <c r="E97" s="145"/>
      <c r="F97" s="145"/>
      <c r="G97" s="145"/>
      <c r="H97" s="146"/>
      <c r="I97" s="90"/>
      <c r="J97" s="84">
        <v>4424</v>
      </c>
      <c r="K97" s="103"/>
      <c r="L97" s="104">
        <v>8000</v>
      </c>
      <c r="M97" s="119"/>
      <c r="N97" s="87"/>
      <c r="P97" s="136"/>
      <c r="Q97" s="54"/>
      <c r="R97" s="54"/>
      <c r="S97" s="54"/>
      <c r="T97" s="54"/>
    </row>
    <row r="98" spans="3:20" ht="15" customHeight="1" x14ac:dyDescent="0.25">
      <c r="C98" s="82"/>
      <c r="D98" s="145" t="s">
        <v>105</v>
      </c>
      <c r="E98" s="145"/>
      <c r="F98" s="145"/>
      <c r="G98" s="145"/>
      <c r="H98" s="146"/>
      <c r="I98" s="90"/>
      <c r="J98" s="84">
        <v>4430</v>
      </c>
      <c r="K98" s="103"/>
      <c r="L98" s="104">
        <v>25000</v>
      </c>
      <c r="M98" s="119">
        <v>2450</v>
      </c>
      <c r="N98" s="87">
        <v>2478.1999999999998</v>
      </c>
      <c r="P98" s="136"/>
      <c r="Q98" s="54"/>
      <c r="R98" s="54"/>
      <c r="S98" s="54"/>
      <c r="T98" s="54"/>
    </row>
    <row r="99" spans="3:20" ht="15" customHeight="1" x14ac:dyDescent="0.25">
      <c r="C99" s="82"/>
      <c r="D99" s="145" t="s">
        <v>106</v>
      </c>
      <c r="E99" s="145"/>
      <c r="F99" s="145"/>
      <c r="G99" s="145"/>
      <c r="H99" s="146"/>
      <c r="I99" s="90"/>
      <c r="J99" s="84">
        <v>4460</v>
      </c>
      <c r="K99" s="103"/>
      <c r="L99" s="104">
        <v>15000</v>
      </c>
      <c r="M99" s="119">
        <v>6431</v>
      </c>
      <c r="N99" s="87">
        <v>6431</v>
      </c>
      <c r="P99" s="136"/>
      <c r="Q99" s="54"/>
      <c r="R99" s="54"/>
      <c r="S99" s="54"/>
      <c r="T99" s="54"/>
    </row>
    <row r="100" spans="3:20" ht="15" customHeight="1" x14ac:dyDescent="0.25">
      <c r="C100" s="82"/>
      <c r="D100" s="145" t="s">
        <v>107</v>
      </c>
      <c r="E100" s="145"/>
      <c r="F100" s="145"/>
      <c r="G100" s="145"/>
      <c r="H100" s="146"/>
      <c r="I100" s="90"/>
      <c r="J100" s="90">
        <v>4461</v>
      </c>
      <c r="K100" s="103"/>
      <c r="L100" s="104">
        <v>5000</v>
      </c>
      <c r="M100" s="119">
        <v>2200</v>
      </c>
      <c r="N100" s="87">
        <v>2200</v>
      </c>
      <c r="P100" s="136"/>
      <c r="Q100" s="54"/>
      <c r="R100" s="54"/>
      <c r="S100" s="54"/>
      <c r="T100" s="54"/>
    </row>
    <row r="101" spans="3:20" ht="15" customHeight="1" x14ac:dyDescent="0.25">
      <c r="C101" s="82"/>
      <c r="D101" s="145" t="s">
        <v>205</v>
      </c>
      <c r="E101" s="145"/>
      <c r="F101" s="145"/>
      <c r="G101" s="145"/>
      <c r="H101" s="146"/>
      <c r="I101" s="90"/>
      <c r="J101" s="84">
        <v>4462</v>
      </c>
      <c r="K101" s="103"/>
      <c r="L101" s="104">
        <v>2000</v>
      </c>
      <c r="M101" s="119">
        <v>1360</v>
      </c>
      <c r="N101" s="87">
        <v>1360</v>
      </c>
      <c r="P101" s="136"/>
      <c r="Q101" s="54"/>
      <c r="R101" s="54"/>
      <c r="S101" s="54"/>
      <c r="T101" s="54"/>
    </row>
    <row r="102" spans="3:20" ht="13.5" customHeight="1" x14ac:dyDescent="0.25">
      <c r="C102" s="82"/>
      <c r="D102" s="145" t="s">
        <v>109</v>
      </c>
      <c r="E102" s="145"/>
      <c r="F102" s="145"/>
      <c r="G102" s="145"/>
      <c r="H102" s="146"/>
      <c r="I102" s="90"/>
      <c r="J102" s="84">
        <v>4491</v>
      </c>
      <c r="K102" s="103"/>
      <c r="L102" s="104">
        <v>300000</v>
      </c>
      <c r="M102" s="119">
        <v>68000</v>
      </c>
      <c r="N102" s="87">
        <v>67880.89</v>
      </c>
      <c r="P102" s="136"/>
      <c r="Q102" s="54"/>
      <c r="R102" s="54"/>
      <c r="S102" s="54"/>
      <c r="T102" s="54"/>
    </row>
    <row r="103" spans="3:20" ht="0.75" hidden="1" customHeight="1" x14ac:dyDescent="0.25">
      <c r="C103" s="82"/>
      <c r="D103" s="145" t="s">
        <v>110</v>
      </c>
      <c r="E103" s="145"/>
      <c r="F103" s="145"/>
      <c r="G103" s="145"/>
      <c r="H103" s="146"/>
      <c r="I103" s="90"/>
      <c r="J103" s="90">
        <v>44911</v>
      </c>
      <c r="K103" s="103"/>
      <c r="L103" s="104"/>
      <c r="M103" s="119"/>
      <c r="N103" s="87"/>
      <c r="P103" s="136"/>
      <c r="Q103" s="54"/>
      <c r="R103" s="54"/>
      <c r="S103" s="54"/>
      <c r="T103" s="54"/>
    </row>
    <row r="104" spans="3:20" ht="15" customHeight="1" x14ac:dyDescent="0.25">
      <c r="C104" s="82"/>
      <c r="D104" s="145" t="s">
        <v>111</v>
      </c>
      <c r="E104" s="145"/>
      <c r="F104" s="145"/>
      <c r="G104" s="145"/>
      <c r="H104" s="146"/>
      <c r="I104" s="90"/>
      <c r="J104" s="84">
        <v>4601</v>
      </c>
      <c r="K104" s="103"/>
      <c r="L104" s="104">
        <v>6000</v>
      </c>
      <c r="M104" s="119">
        <v>1389.1</v>
      </c>
      <c r="N104" s="87">
        <v>1389.1</v>
      </c>
      <c r="P104" s="136"/>
      <c r="Q104" s="54"/>
      <c r="R104" s="54"/>
      <c r="S104" s="54"/>
      <c r="T104" s="54"/>
    </row>
    <row r="105" spans="3:20" ht="15" customHeight="1" x14ac:dyDescent="0.25">
      <c r="C105" s="82"/>
      <c r="D105" s="145" t="s">
        <v>112</v>
      </c>
      <c r="E105" s="145"/>
      <c r="F105" s="145"/>
      <c r="G105" s="145"/>
      <c r="H105" s="146"/>
      <c r="I105" s="90"/>
      <c r="J105" s="84">
        <v>4602</v>
      </c>
      <c r="K105" s="103"/>
      <c r="L105" s="104">
        <v>6000</v>
      </c>
      <c r="M105" s="119">
        <v>1389.1</v>
      </c>
      <c r="N105" s="87">
        <v>1389.1</v>
      </c>
      <c r="P105" s="136"/>
      <c r="Q105" s="54"/>
      <c r="R105" s="54"/>
      <c r="S105" s="54"/>
      <c r="T105" s="54"/>
    </row>
    <row r="106" spans="3:20" x14ac:dyDescent="0.25">
      <c r="C106" s="82"/>
      <c r="D106" s="145" t="s">
        <v>113</v>
      </c>
      <c r="E106" s="145"/>
      <c r="F106" s="145"/>
      <c r="G106" s="145"/>
      <c r="H106" s="146"/>
      <c r="I106" s="90"/>
      <c r="J106" s="84">
        <v>4610</v>
      </c>
      <c r="K106" s="103"/>
      <c r="L106" s="104">
        <v>1000</v>
      </c>
      <c r="M106" s="119">
        <v>240.29</v>
      </c>
      <c r="N106" s="87">
        <v>240.29</v>
      </c>
      <c r="P106" s="136"/>
      <c r="Q106" s="54"/>
      <c r="R106" s="54"/>
      <c r="S106" s="54"/>
      <c r="T106" s="54"/>
    </row>
    <row r="107" spans="3:20" x14ac:dyDescent="0.25">
      <c r="C107" s="82"/>
      <c r="D107" s="145" t="s">
        <v>114</v>
      </c>
      <c r="E107" s="145"/>
      <c r="F107" s="145"/>
      <c r="G107" s="145"/>
      <c r="H107" s="146"/>
      <c r="I107" s="90"/>
      <c r="J107" s="84">
        <v>4613</v>
      </c>
      <c r="K107" s="103"/>
      <c r="L107" s="104">
        <v>1000</v>
      </c>
      <c r="M107" s="119">
        <v>289.31</v>
      </c>
      <c r="N107" s="87">
        <v>289.31</v>
      </c>
      <c r="P107" s="136"/>
      <c r="Q107" s="54"/>
      <c r="R107" s="54"/>
      <c r="S107" s="54"/>
      <c r="T107" s="54"/>
    </row>
    <row r="108" spans="3:20" ht="15" customHeight="1" x14ac:dyDescent="0.25">
      <c r="C108" s="82"/>
      <c r="D108" s="145" t="s">
        <v>115</v>
      </c>
      <c r="E108" s="145"/>
      <c r="F108" s="145"/>
      <c r="G108" s="145"/>
      <c r="H108" s="146"/>
      <c r="I108" s="90"/>
      <c r="J108" s="90">
        <v>4640</v>
      </c>
      <c r="K108" s="103"/>
      <c r="L108" s="104">
        <v>23000</v>
      </c>
      <c r="M108" s="119">
        <v>268.64999999999998</v>
      </c>
      <c r="N108" s="87">
        <v>268.64999999999998</v>
      </c>
      <c r="P108" s="136"/>
      <c r="Q108" s="54"/>
      <c r="R108" s="54"/>
      <c r="S108" s="54"/>
      <c r="T108" s="54"/>
    </row>
    <row r="109" spans="3:20" ht="15" customHeight="1" x14ac:dyDescent="0.25">
      <c r="C109" s="82"/>
      <c r="D109" s="145" t="s">
        <v>163</v>
      </c>
      <c r="E109" s="145"/>
      <c r="F109" s="145"/>
      <c r="G109" s="145"/>
      <c r="H109" s="146"/>
      <c r="I109" s="90"/>
      <c r="J109" s="84">
        <v>4642</v>
      </c>
      <c r="K109" s="103"/>
      <c r="L109" s="104">
        <v>78000</v>
      </c>
      <c r="M109" s="119">
        <v>3827.7</v>
      </c>
      <c r="N109" s="87">
        <v>3827.7</v>
      </c>
      <c r="P109" s="136"/>
      <c r="Q109" s="54"/>
      <c r="R109" s="54"/>
      <c r="S109" s="54"/>
      <c r="T109" s="54"/>
    </row>
    <row r="110" spans="3:20" ht="15" customHeight="1" x14ac:dyDescent="0.25">
      <c r="C110" s="82"/>
      <c r="D110" s="145" t="s">
        <v>189</v>
      </c>
      <c r="E110" s="145"/>
      <c r="F110" s="145"/>
      <c r="G110" s="145"/>
      <c r="H110" s="146"/>
      <c r="I110" s="90"/>
      <c r="J110" s="84">
        <v>4653</v>
      </c>
      <c r="K110" s="103"/>
      <c r="L110" s="104">
        <v>100000</v>
      </c>
      <c r="M110" s="119"/>
      <c r="N110" s="87"/>
      <c r="P110" s="136"/>
      <c r="Q110" s="54"/>
      <c r="R110" s="54"/>
      <c r="S110" s="54"/>
      <c r="T110" s="54"/>
    </row>
    <row r="111" spans="3:20" ht="15" customHeight="1" x14ac:dyDescent="0.25">
      <c r="C111" s="82"/>
      <c r="D111" s="145" t="s">
        <v>204</v>
      </c>
      <c r="E111" s="145"/>
      <c r="F111" s="145"/>
      <c r="G111" s="145"/>
      <c r="H111" s="146"/>
      <c r="I111" s="90"/>
      <c r="J111" s="90">
        <v>4654</v>
      </c>
      <c r="K111" s="103"/>
      <c r="L111" s="104">
        <v>200000</v>
      </c>
      <c r="M111" s="119">
        <v>19000</v>
      </c>
      <c r="N111" s="87">
        <v>18865.830000000002</v>
      </c>
      <c r="P111" s="136"/>
      <c r="Q111" s="54"/>
      <c r="R111" s="54"/>
      <c r="S111" s="54"/>
      <c r="T111" s="54"/>
    </row>
    <row r="112" spans="3:20" ht="15" customHeight="1" x14ac:dyDescent="0.25">
      <c r="C112" s="82"/>
      <c r="D112" s="145" t="s">
        <v>119</v>
      </c>
      <c r="E112" s="145"/>
      <c r="F112" s="145"/>
      <c r="G112" s="145"/>
      <c r="H112" s="146"/>
      <c r="I112" s="90"/>
      <c r="J112" s="84">
        <v>4655</v>
      </c>
      <c r="K112" s="103"/>
      <c r="L112" s="104">
        <v>300000</v>
      </c>
      <c r="M112" s="119"/>
      <c r="N112" s="87"/>
      <c r="P112" s="136"/>
      <c r="Q112" s="54"/>
      <c r="R112" s="54"/>
      <c r="S112" s="54"/>
      <c r="T112" s="54"/>
    </row>
    <row r="113" spans="3:20" ht="17.25" customHeight="1" x14ac:dyDescent="0.25">
      <c r="C113" s="82"/>
      <c r="D113" s="145" t="s">
        <v>120</v>
      </c>
      <c r="E113" s="145"/>
      <c r="F113" s="145"/>
      <c r="G113" s="145"/>
      <c r="H113" s="146"/>
      <c r="I113" s="90"/>
      <c r="J113" s="84">
        <v>4656</v>
      </c>
      <c r="K113" s="103"/>
      <c r="L113" s="104">
        <v>50000</v>
      </c>
      <c r="M113" s="119"/>
      <c r="N113" s="87"/>
      <c r="P113" s="136"/>
      <c r="Q113" s="54"/>
      <c r="R113" s="54"/>
      <c r="S113" s="54"/>
      <c r="T113" s="54"/>
    </row>
    <row r="114" spans="3:20" ht="15" customHeight="1" x14ac:dyDescent="0.25">
      <c r="C114" s="82"/>
      <c r="D114" s="150" t="s">
        <v>139</v>
      </c>
      <c r="E114" s="150"/>
      <c r="F114" s="150"/>
      <c r="G114" s="150"/>
      <c r="H114" s="151"/>
      <c r="I114" s="90"/>
      <c r="J114" s="90">
        <v>4661</v>
      </c>
      <c r="K114" s="105"/>
      <c r="L114" s="106">
        <v>6000</v>
      </c>
      <c r="M114" s="119">
        <v>450</v>
      </c>
      <c r="N114" s="87">
        <v>433.43</v>
      </c>
      <c r="P114" s="136"/>
      <c r="Q114" s="54"/>
      <c r="R114" s="54"/>
      <c r="S114" s="54"/>
      <c r="T114" s="54"/>
    </row>
    <row r="115" spans="3:20" ht="15" customHeight="1" x14ac:dyDescent="0.25">
      <c r="C115" s="147" t="s">
        <v>51</v>
      </c>
      <c r="D115" s="148"/>
      <c r="E115" s="148"/>
      <c r="F115" s="148"/>
      <c r="G115" s="148"/>
      <c r="H115" s="149"/>
      <c r="I115" s="77">
        <v>143</v>
      </c>
      <c r="J115" s="78"/>
      <c r="K115" s="79"/>
      <c r="L115" s="80">
        <f>L116+L117</f>
        <v>1000</v>
      </c>
      <c r="M115" s="81">
        <f>M116+M117</f>
        <v>172.07</v>
      </c>
      <c r="N115" s="81">
        <f>N116+N117</f>
        <v>172.07</v>
      </c>
      <c r="P115" s="126"/>
      <c r="Q115" s="54"/>
      <c r="R115" s="54"/>
      <c r="S115" s="54"/>
      <c r="T115" s="54"/>
    </row>
    <row r="116" spans="3:20" ht="15" customHeight="1" x14ac:dyDescent="0.25">
      <c r="C116" s="159" t="s">
        <v>52</v>
      </c>
      <c r="D116" s="160"/>
      <c r="E116" s="160"/>
      <c r="F116" s="160"/>
      <c r="G116" s="160"/>
      <c r="H116" s="161"/>
      <c r="I116" s="95">
        <v>144</v>
      </c>
      <c r="J116" s="96"/>
      <c r="K116" s="114"/>
      <c r="L116" s="98">
        <v>0</v>
      </c>
      <c r="M116" s="99"/>
      <c r="N116" s="99"/>
      <c r="P116" s="54"/>
      <c r="Q116" s="54"/>
      <c r="R116" s="54"/>
      <c r="S116" s="54"/>
      <c r="T116" s="54"/>
    </row>
    <row r="117" spans="3:20" ht="15" customHeight="1" x14ac:dyDescent="0.25">
      <c r="C117" s="159" t="s">
        <v>53</v>
      </c>
      <c r="D117" s="160"/>
      <c r="E117" s="160"/>
      <c r="F117" s="160"/>
      <c r="G117" s="160"/>
      <c r="H117" s="161"/>
      <c r="I117" s="95">
        <v>145</v>
      </c>
      <c r="J117" s="96"/>
      <c r="K117" s="114"/>
      <c r="L117" s="98">
        <f>SUM(L118)</f>
        <v>1000</v>
      </c>
      <c r="M117" s="99">
        <f>SUM(M118)</f>
        <v>172.07</v>
      </c>
      <c r="N117" s="99">
        <f>SUM(N118)</f>
        <v>172.07</v>
      </c>
      <c r="P117" s="54"/>
      <c r="Q117" s="54"/>
      <c r="R117" s="54"/>
      <c r="S117" s="54"/>
      <c r="T117" s="54"/>
    </row>
    <row r="118" spans="3:20" ht="15" customHeight="1" x14ac:dyDescent="0.25">
      <c r="C118" s="82"/>
      <c r="D118" s="157" t="s">
        <v>124</v>
      </c>
      <c r="E118" s="157"/>
      <c r="F118" s="157"/>
      <c r="G118" s="157"/>
      <c r="H118" s="158"/>
      <c r="I118" s="90"/>
      <c r="J118" s="84">
        <v>7420</v>
      </c>
      <c r="K118" s="109"/>
      <c r="L118" s="112">
        <v>1000</v>
      </c>
      <c r="M118" s="119">
        <v>172.07</v>
      </c>
      <c r="N118" s="113">
        <v>172.07</v>
      </c>
      <c r="P118" s="54"/>
      <c r="Q118" s="54"/>
      <c r="R118" s="54"/>
      <c r="S118" s="54"/>
      <c r="T118" s="54"/>
    </row>
    <row r="119" spans="3:20" ht="15" customHeight="1" x14ac:dyDescent="0.25">
      <c r="C119" s="147" t="s">
        <v>54</v>
      </c>
      <c r="D119" s="148"/>
      <c r="E119" s="148"/>
      <c r="F119" s="148"/>
      <c r="G119" s="148"/>
      <c r="H119" s="149"/>
      <c r="I119" s="77">
        <v>146</v>
      </c>
      <c r="J119" s="78"/>
      <c r="K119" s="79"/>
      <c r="L119" s="80">
        <v>0</v>
      </c>
      <c r="M119" s="81">
        <v>0</v>
      </c>
      <c r="N119" s="81">
        <v>0</v>
      </c>
      <c r="P119" s="54"/>
      <c r="Q119" s="54"/>
      <c r="R119" s="54"/>
      <c r="S119" s="54"/>
      <c r="T119" s="54"/>
    </row>
    <row r="120" spans="3:20" ht="15" customHeight="1" x14ac:dyDescent="0.25">
      <c r="C120" s="159" t="s">
        <v>55</v>
      </c>
      <c r="D120" s="160"/>
      <c r="E120" s="160"/>
      <c r="F120" s="160"/>
      <c r="G120" s="160"/>
      <c r="H120" s="161"/>
      <c r="I120" s="95">
        <v>147</v>
      </c>
      <c r="J120" s="96"/>
      <c r="K120" s="114"/>
      <c r="L120" s="98">
        <v>0</v>
      </c>
      <c r="M120" s="99">
        <v>0</v>
      </c>
      <c r="N120" s="99">
        <v>0</v>
      </c>
      <c r="P120" s="54"/>
      <c r="Q120" s="54"/>
      <c r="R120" s="54"/>
      <c r="S120" s="54"/>
      <c r="T120" s="54"/>
    </row>
    <row r="121" spans="3:20" ht="15" customHeight="1" x14ac:dyDescent="0.25">
      <c r="C121" s="159" t="s">
        <v>56</v>
      </c>
      <c r="D121" s="160"/>
      <c r="E121" s="160"/>
      <c r="F121" s="160"/>
      <c r="G121" s="160"/>
      <c r="H121" s="161"/>
      <c r="I121" s="95">
        <v>148</v>
      </c>
      <c r="J121" s="96"/>
      <c r="K121" s="114"/>
      <c r="L121" s="98">
        <v>0</v>
      </c>
      <c r="M121" s="99">
        <v>0</v>
      </c>
      <c r="N121" s="99">
        <v>0</v>
      </c>
      <c r="P121" s="54"/>
      <c r="Q121" s="54"/>
      <c r="R121" s="54"/>
      <c r="S121" s="54"/>
      <c r="T121" s="54"/>
    </row>
    <row r="122" spans="3:20" ht="15" customHeight="1" x14ac:dyDescent="0.25">
      <c r="C122" s="159" t="s">
        <v>57</v>
      </c>
      <c r="D122" s="160"/>
      <c r="E122" s="160"/>
      <c r="F122" s="160"/>
      <c r="G122" s="160"/>
      <c r="H122" s="161"/>
      <c r="I122" s="95">
        <v>149</v>
      </c>
      <c r="J122" s="96"/>
      <c r="K122" s="114"/>
      <c r="L122" s="98">
        <v>0</v>
      </c>
      <c r="M122" s="99">
        <v>0</v>
      </c>
      <c r="N122" s="99">
        <v>0</v>
      </c>
      <c r="P122" s="54"/>
      <c r="Q122" s="54"/>
      <c r="R122" s="54"/>
      <c r="S122" s="54"/>
      <c r="T122" s="54"/>
    </row>
    <row r="123" spans="3:20" ht="15" customHeight="1" x14ac:dyDescent="0.25">
      <c r="C123" s="159" t="s">
        <v>58</v>
      </c>
      <c r="D123" s="160"/>
      <c r="E123" s="160"/>
      <c r="F123" s="160"/>
      <c r="G123" s="160"/>
      <c r="H123" s="161"/>
      <c r="I123" s="95">
        <v>150</v>
      </c>
      <c r="J123" s="96"/>
      <c r="K123" s="114"/>
      <c r="L123" s="98">
        <v>0</v>
      </c>
      <c r="M123" s="99">
        <v>0</v>
      </c>
      <c r="N123" s="99">
        <v>0</v>
      </c>
      <c r="P123" s="54"/>
      <c r="Q123" s="54"/>
      <c r="R123" s="54"/>
      <c r="S123" s="54"/>
      <c r="T123" s="54"/>
    </row>
    <row r="124" spans="3:20" ht="15" customHeight="1" x14ac:dyDescent="0.25">
      <c r="C124" s="159" t="s">
        <v>59</v>
      </c>
      <c r="D124" s="160"/>
      <c r="E124" s="160"/>
      <c r="F124" s="160"/>
      <c r="G124" s="160"/>
      <c r="H124" s="161"/>
      <c r="I124" s="95">
        <v>151</v>
      </c>
      <c r="J124" s="96"/>
      <c r="K124" s="114"/>
      <c r="L124" s="98">
        <v>0</v>
      </c>
      <c r="M124" s="99">
        <v>0</v>
      </c>
      <c r="N124" s="99">
        <v>0</v>
      </c>
      <c r="P124" s="54"/>
      <c r="Q124" s="54"/>
      <c r="R124" s="54"/>
      <c r="S124" s="54"/>
      <c r="T124" s="54"/>
    </row>
    <row r="125" spans="3:20" ht="15" customHeight="1" x14ac:dyDescent="0.25">
      <c r="C125" s="159" t="s">
        <v>60</v>
      </c>
      <c r="D125" s="160"/>
      <c r="E125" s="160"/>
      <c r="F125" s="160"/>
      <c r="G125" s="160"/>
      <c r="H125" s="161"/>
      <c r="I125" s="95">
        <v>152</v>
      </c>
      <c r="J125" s="96"/>
      <c r="K125" s="114"/>
      <c r="L125" s="98">
        <v>0</v>
      </c>
      <c r="M125" s="99">
        <v>0</v>
      </c>
      <c r="N125" s="99">
        <v>0</v>
      </c>
      <c r="P125" s="54"/>
      <c r="Q125" s="54"/>
      <c r="R125" s="54"/>
      <c r="S125" s="54"/>
      <c r="T125" s="54"/>
    </row>
    <row r="126" spans="3:20" ht="15" customHeight="1" x14ac:dyDescent="0.25">
      <c r="C126" s="147" t="s">
        <v>61</v>
      </c>
      <c r="D126" s="148"/>
      <c r="E126" s="148"/>
      <c r="F126" s="148"/>
      <c r="G126" s="148"/>
      <c r="H126" s="149"/>
      <c r="I126" s="77">
        <v>153</v>
      </c>
      <c r="J126" s="78"/>
      <c r="K126" s="79"/>
      <c r="L126" s="80">
        <f>SUM(L127:L128)</f>
        <v>7000</v>
      </c>
      <c r="M126" s="81">
        <f>SUM(M127:M128)</f>
        <v>3380</v>
      </c>
      <c r="N126" s="81">
        <f>SUM(N127:N128)</f>
        <v>3389.03</v>
      </c>
      <c r="P126" s="54"/>
      <c r="Q126" s="54"/>
      <c r="R126" s="54"/>
      <c r="S126" s="54"/>
      <c r="T126" s="54"/>
    </row>
    <row r="127" spans="3:20" ht="15" customHeight="1" x14ac:dyDescent="0.25">
      <c r="C127" s="82"/>
      <c r="D127" s="152" t="s">
        <v>88</v>
      </c>
      <c r="E127" s="152"/>
      <c r="F127" s="152"/>
      <c r="G127" s="152"/>
      <c r="H127" s="153"/>
      <c r="I127" s="90"/>
      <c r="J127" s="84">
        <v>7310</v>
      </c>
      <c r="K127" s="100"/>
      <c r="L127" s="86">
        <v>7000</v>
      </c>
      <c r="M127" s="119">
        <v>3250</v>
      </c>
      <c r="N127" s="87">
        <v>3250</v>
      </c>
      <c r="P127" s="54"/>
      <c r="Q127" s="54"/>
      <c r="R127" s="54"/>
      <c r="S127" s="54"/>
      <c r="T127" s="54"/>
    </row>
    <row r="128" spans="3:20" ht="15" customHeight="1" x14ac:dyDescent="0.25">
      <c r="C128" s="82"/>
      <c r="D128" s="150" t="s">
        <v>206</v>
      </c>
      <c r="E128" s="150"/>
      <c r="F128" s="150"/>
      <c r="G128" s="150"/>
      <c r="H128" s="151"/>
      <c r="I128" s="90"/>
      <c r="J128" s="84">
        <v>7010</v>
      </c>
      <c r="K128" s="105"/>
      <c r="L128" s="92">
        <v>0</v>
      </c>
      <c r="M128" s="119">
        <v>130</v>
      </c>
      <c r="N128" s="115">
        <v>139.03</v>
      </c>
      <c r="P128" s="54"/>
      <c r="Q128" s="54"/>
      <c r="R128" s="54"/>
      <c r="S128" s="54"/>
      <c r="T128" s="54"/>
    </row>
    <row r="129" spans="3:20" ht="15" customHeight="1" x14ac:dyDescent="0.25">
      <c r="C129" s="142" t="s">
        <v>175</v>
      </c>
      <c r="D129" s="143"/>
      <c r="E129" s="143"/>
      <c r="F129" s="143"/>
      <c r="G129" s="143"/>
      <c r="H129" s="144"/>
      <c r="I129" s="72">
        <v>154</v>
      </c>
      <c r="J129" s="73"/>
      <c r="K129" s="74"/>
      <c r="L129" s="75">
        <f>L130+L131+L132+L133+L134+L135+L136+L138+L140+L141</f>
        <v>60050</v>
      </c>
      <c r="M129" s="76">
        <f>M130+M131+M132+M133+M134+M135+M136+M138+M140+M141</f>
        <v>10</v>
      </c>
      <c r="N129" s="76">
        <f>N130+N131+N132+N133+N134+N135+N136+N138+N140+N141</f>
        <v>10.81</v>
      </c>
      <c r="O129" s="27"/>
      <c r="P129" s="54"/>
      <c r="Q129" s="54"/>
      <c r="R129" s="54"/>
      <c r="S129" s="54"/>
      <c r="T129" s="54"/>
    </row>
    <row r="130" spans="3:20" ht="15" customHeight="1" x14ac:dyDescent="0.25">
      <c r="C130" s="147" t="s">
        <v>62</v>
      </c>
      <c r="D130" s="148"/>
      <c r="E130" s="148"/>
      <c r="F130" s="148"/>
      <c r="G130" s="148"/>
      <c r="H130" s="149"/>
      <c r="I130" s="77">
        <v>155</v>
      </c>
      <c r="J130" s="78"/>
      <c r="K130" s="116"/>
      <c r="L130" s="80">
        <v>0</v>
      </c>
      <c r="M130" s="81">
        <v>0</v>
      </c>
      <c r="N130" s="81">
        <v>0</v>
      </c>
      <c r="O130" s="27"/>
      <c r="P130" s="54"/>
      <c r="Q130" s="54"/>
      <c r="R130" s="54"/>
      <c r="S130" s="54"/>
      <c r="T130" s="54"/>
    </row>
    <row r="131" spans="3:20" ht="23.25" customHeight="1" x14ac:dyDescent="0.25">
      <c r="C131" s="147" t="s">
        <v>63</v>
      </c>
      <c r="D131" s="148"/>
      <c r="E131" s="148"/>
      <c r="F131" s="148"/>
      <c r="G131" s="148"/>
      <c r="H131" s="149"/>
      <c r="I131" s="77">
        <v>156</v>
      </c>
      <c r="J131" s="78"/>
      <c r="K131" s="116"/>
      <c r="L131" s="80">
        <v>0</v>
      </c>
      <c r="M131" s="81">
        <v>0</v>
      </c>
      <c r="N131" s="81">
        <v>0</v>
      </c>
      <c r="P131" s="54"/>
      <c r="Q131" s="54"/>
      <c r="R131" s="54"/>
      <c r="S131" s="54"/>
      <c r="T131" s="54"/>
    </row>
    <row r="132" spans="3:20" ht="25.5" customHeight="1" x14ac:dyDescent="0.25">
      <c r="C132" s="147" t="s">
        <v>64</v>
      </c>
      <c r="D132" s="148"/>
      <c r="E132" s="148"/>
      <c r="F132" s="148"/>
      <c r="G132" s="148"/>
      <c r="H132" s="149"/>
      <c r="I132" s="77">
        <v>157</v>
      </c>
      <c r="J132" s="78"/>
      <c r="K132" s="116"/>
      <c r="L132" s="80">
        <v>0</v>
      </c>
      <c r="M132" s="81">
        <v>0</v>
      </c>
      <c r="N132" s="81">
        <v>0</v>
      </c>
      <c r="P132" s="54"/>
      <c r="Q132" s="54"/>
      <c r="R132" s="54"/>
      <c r="S132" s="54"/>
      <c r="T132" s="54"/>
    </row>
    <row r="133" spans="3:20" ht="22.5" customHeight="1" x14ac:dyDescent="0.25">
      <c r="C133" s="147" t="s">
        <v>65</v>
      </c>
      <c r="D133" s="148"/>
      <c r="E133" s="148"/>
      <c r="F133" s="148"/>
      <c r="G133" s="148"/>
      <c r="H133" s="149"/>
      <c r="I133" s="77">
        <v>158</v>
      </c>
      <c r="J133" s="78"/>
      <c r="K133" s="116"/>
      <c r="L133" s="80">
        <v>0</v>
      </c>
      <c r="M133" s="81">
        <v>0</v>
      </c>
      <c r="N133" s="81">
        <v>0</v>
      </c>
      <c r="P133" s="54"/>
      <c r="Q133" s="54"/>
      <c r="R133" s="54"/>
      <c r="S133" s="54"/>
      <c r="T133" s="54"/>
    </row>
    <row r="134" spans="3:20" ht="24" customHeight="1" x14ac:dyDescent="0.25">
      <c r="C134" s="147" t="s">
        <v>66</v>
      </c>
      <c r="D134" s="148"/>
      <c r="E134" s="148"/>
      <c r="F134" s="148"/>
      <c r="G134" s="148"/>
      <c r="H134" s="149"/>
      <c r="I134" s="77">
        <v>159</v>
      </c>
      <c r="J134" s="78"/>
      <c r="K134" s="117"/>
      <c r="L134" s="80">
        <v>0</v>
      </c>
      <c r="M134" s="81">
        <v>0</v>
      </c>
      <c r="N134" s="81">
        <v>0</v>
      </c>
      <c r="P134" s="54"/>
      <c r="Q134" s="54"/>
      <c r="R134" s="54"/>
      <c r="S134" s="54"/>
      <c r="T134" s="54"/>
    </row>
    <row r="135" spans="3:20" ht="15" customHeight="1" x14ac:dyDescent="0.25">
      <c r="C135" s="147" t="s">
        <v>67</v>
      </c>
      <c r="D135" s="148"/>
      <c r="E135" s="148"/>
      <c r="F135" s="148"/>
      <c r="G135" s="148"/>
      <c r="H135" s="149"/>
      <c r="I135" s="77">
        <v>160</v>
      </c>
      <c r="J135" s="78"/>
      <c r="K135" s="117"/>
      <c r="L135" s="80">
        <v>0</v>
      </c>
      <c r="M135" s="81">
        <v>0</v>
      </c>
      <c r="N135" s="81">
        <v>0</v>
      </c>
      <c r="P135" s="54"/>
      <c r="Q135" s="54"/>
      <c r="R135" s="54"/>
      <c r="S135" s="54"/>
      <c r="T135" s="54"/>
    </row>
    <row r="136" spans="3:20" ht="15" customHeight="1" x14ac:dyDescent="0.25">
      <c r="C136" s="147" t="s">
        <v>68</v>
      </c>
      <c r="D136" s="148"/>
      <c r="E136" s="148"/>
      <c r="F136" s="148"/>
      <c r="G136" s="148"/>
      <c r="H136" s="149"/>
      <c r="I136" s="77">
        <v>161</v>
      </c>
      <c r="J136" s="78"/>
      <c r="K136" s="79"/>
      <c r="L136" s="80">
        <f>SUM(L137)</f>
        <v>50</v>
      </c>
      <c r="M136" s="81">
        <f>SUM(M137)</f>
        <v>10</v>
      </c>
      <c r="N136" s="81">
        <f>SUM(N137)</f>
        <v>10.81</v>
      </c>
      <c r="P136" s="54"/>
      <c r="Q136" s="54"/>
      <c r="R136" s="54"/>
      <c r="S136" s="54"/>
      <c r="T136" s="54"/>
    </row>
    <row r="137" spans="3:20" ht="15" customHeight="1" x14ac:dyDescent="0.25">
      <c r="C137" s="82"/>
      <c r="D137" s="157" t="s">
        <v>122</v>
      </c>
      <c r="E137" s="157"/>
      <c r="F137" s="157"/>
      <c r="G137" s="157"/>
      <c r="H137" s="158"/>
      <c r="I137" s="90"/>
      <c r="J137" s="84">
        <v>7750</v>
      </c>
      <c r="K137" s="109"/>
      <c r="L137" s="110">
        <v>50</v>
      </c>
      <c r="M137" s="119">
        <v>10</v>
      </c>
      <c r="N137" s="113">
        <v>10.81</v>
      </c>
      <c r="P137" s="54"/>
      <c r="Q137" s="54"/>
      <c r="R137" s="54"/>
      <c r="S137" s="54"/>
      <c r="T137" s="54"/>
    </row>
    <row r="138" spans="3:20" ht="15" customHeight="1" x14ac:dyDescent="0.25">
      <c r="C138" s="147" t="s">
        <v>69</v>
      </c>
      <c r="D138" s="148"/>
      <c r="E138" s="148"/>
      <c r="F138" s="148"/>
      <c r="G138" s="148"/>
      <c r="H138" s="149"/>
      <c r="I138" s="77">
        <v>162</v>
      </c>
      <c r="J138" s="78"/>
      <c r="K138" s="79"/>
      <c r="L138" s="80">
        <f>SUM(L139)</f>
        <v>60000</v>
      </c>
      <c r="M138" s="81">
        <f>SUM(M139)</f>
        <v>0</v>
      </c>
      <c r="N138" s="81">
        <f>SUM(N139)</f>
        <v>0</v>
      </c>
      <c r="P138" s="54"/>
      <c r="Q138" s="54"/>
      <c r="R138" s="54"/>
      <c r="S138" s="54"/>
      <c r="T138" s="54"/>
    </row>
    <row r="139" spans="3:20" ht="15" customHeight="1" x14ac:dyDescent="0.25">
      <c r="C139" s="82"/>
      <c r="D139" s="157" t="s">
        <v>123</v>
      </c>
      <c r="E139" s="157"/>
      <c r="F139" s="157"/>
      <c r="G139" s="157"/>
      <c r="H139" s="158"/>
      <c r="I139" s="90"/>
      <c r="J139" s="84">
        <v>7724</v>
      </c>
      <c r="K139" s="109"/>
      <c r="L139" s="110">
        <v>60000</v>
      </c>
      <c r="M139" s="119">
        <v>0</v>
      </c>
      <c r="N139" s="113">
        <v>0</v>
      </c>
      <c r="P139" s="54"/>
      <c r="Q139" s="54"/>
      <c r="R139" s="54"/>
      <c r="S139" s="54"/>
      <c r="T139" s="54"/>
    </row>
    <row r="140" spans="3:20" ht="15" customHeight="1" x14ac:dyDescent="0.25">
      <c r="C140" s="147" t="s">
        <v>70</v>
      </c>
      <c r="D140" s="148"/>
      <c r="E140" s="148"/>
      <c r="F140" s="148"/>
      <c r="G140" s="148"/>
      <c r="H140" s="149"/>
      <c r="I140" s="77">
        <v>163</v>
      </c>
      <c r="J140" s="78"/>
      <c r="K140" s="79"/>
      <c r="L140" s="80">
        <v>0</v>
      </c>
      <c r="M140" s="81">
        <v>0</v>
      </c>
      <c r="N140" s="81">
        <v>0</v>
      </c>
      <c r="P140" s="54"/>
      <c r="Q140" s="54"/>
      <c r="R140" s="54"/>
      <c r="S140" s="54"/>
      <c r="T140" s="54"/>
    </row>
    <row r="141" spans="3:20" ht="15" customHeight="1" x14ac:dyDescent="0.25">
      <c r="C141" s="147" t="s">
        <v>71</v>
      </c>
      <c r="D141" s="148"/>
      <c r="E141" s="148"/>
      <c r="F141" s="148"/>
      <c r="G141" s="148"/>
      <c r="H141" s="149"/>
      <c r="I141" s="77">
        <v>164</v>
      </c>
      <c r="J141" s="78"/>
      <c r="K141" s="79"/>
      <c r="L141" s="80">
        <v>0</v>
      </c>
      <c r="M141" s="81">
        <v>0</v>
      </c>
      <c r="N141" s="81">
        <v>0</v>
      </c>
      <c r="P141" s="54"/>
      <c r="Q141" s="54"/>
      <c r="R141" s="54"/>
      <c r="S141" s="54"/>
      <c r="T141" s="54"/>
    </row>
    <row r="142" spans="3:20" ht="15" customHeight="1" x14ac:dyDescent="0.25">
      <c r="C142" s="142" t="s">
        <v>176</v>
      </c>
      <c r="D142" s="143"/>
      <c r="E142" s="143"/>
      <c r="F142" s="143"/>
      <c r="G142" s="143"/>
      <c r="H142" s="144"/>
      <c r="I142" s="72">
        <v>165</v>
      </c>
      <c r="J142" s="73"/>
      <c r="K142" s="74"/>
      <c r="L142" s="93">
        <f>SUM(L151,L147:L150,L143)</f>
        <v>700</v>
      </c>
      <c r="M142" s="94">
        <f>SUM(M151,M147:M150,M143)</f>
        <v>1370</v>
      </c>
      <c r="N142" s="94">
        <f>SUM(N151,N147:N150,N143)</f>
        <v>1376.54</v>
      </c>
      <c r="P142" s="54"/>
      <c r="Q142" s="54"/>
      <c r="R142" s="54"/>
      <c r="S142" s="54"/>
      <c r="T142" s="54"/>
    </row>
    <row r="143" spans="3:20" ht="26.25" customHeight="1" x14ac:dyDescent="0.25">
      <c r="C143" s="147" t="s">
        <v>72</v>
      </c>
      <c r="D143" s="148"/>
      <c r="E143" s="148"/>
      <c r="F143" s="148"/>
      <c r="G143" s="148"/>
      <c r="H143" s="149"/>
      <c r="I143" s="77">
        <v>166</v>
      </c>
      <c r="J143" s="78"/>
      <c r="K143" s="116"/>
      <c r="L143" s="80">
        <f>SUM(L144:L145)</f>
        <v>0</v>
      </c>
      <c r="M143" s="81">
        <f>SUM(M144:M145)</f>
        <v>1370</v>
      </c>
      <c r="N143" s="81">
        <f>SUM(N144:N145)</f>
        <v>1376.54</v>
      </c>
      <c r="P143" s="54"/>
      <c r="Q143" s="54"/>
      <c r="R143" s="54"/>
      <c r="S143" s="54"/>
      <c r="T143" s="54"/>
    </row>
    <row r="144" spans="3:20" ht="15" customHeight="1" x14ac:dyDescent="0.25">
      <c r="C144" s="82"/>
      <c r="D144" s="152" t="s">
        <v>90</v>
      </c>
      <c r="E144" s="152"/>
      <c r="F144" s="152"/>
      <c r="G144" s="152"/>
      <c r="H144" s="153"/>
      <c r="I144" s="90"/>
      <c r="J144" s="84">
        <v>7201</v>
      </c>
      <c r="K144" s="100"/>
      <c r="L144" s="101">
        <v>0</v>
      </c>
      <c r="M144" s="138">
        <v>1370</v>
      </c>
      <c r="N144" s="102">
        <v>1376.54</v>
      </c>
      <c r="P144" s="54"/>
      <c r="Q144" s="54"/>
      <c r="R144" s="54"/>
      <c r="S144" s="54"/>
      <c r="T144" s="54"/>
    </row>
    <row r="145" spans="3:20" ht="15" customHeight="1" x14ac:dyDescent="0.25">
      <c r="C145" s="82"/>
      <c r="D145" s="150" t="s">
        <v>91</v>
      </c>
      <c r="E145" s="150"/>
      <c r="F145" s="150"/>
      <c r="G145" s="150"/>
      <c r="H145" s="151"/>
      <c r="I145" s="90"/>
      <c r="J145" s="84">
        <v>7202</v>
      </c>
      <c r="K145" s="105"/>
      <c r="L145" s="106">
        <v>0</v>
      </c>
      <c r="M145" s="138">
        <v>0</v>
      </c>
      <c r="N145" s="118">
        <v>0</v>
      </c>
      <c r="P145" s="54"/>
      <c r="Q145" s="54"/>
      <c r="R145" s="54"/>
      <c r="S145" s="54"/>
      <c r="T145" s="54"/>
    </row>
    <row r="146" spans="3:20" ht="15" customHeight="1" x14ac:dyDescent="0.25">
      <c r="C146" s="139" t="s">
        <v>73</v>
      </c>
      <c r="D146" s="140"/>
      <c r="E146" s="140"/>
      <c r="F146" s="140"/>
      <c r="G146" s="140"/>
      <c r="H146" s="141"/>
      <c r="I146" s="77">
        <v>167</v>
      </c>
      <c r="J146" s="78"/>
      <c r="K146" s="79"/>
      <c r="L146" s="80">
        <v>0</v>
      </c>
      <c r="M146" s="81">
        <v>0</v>
      </c>
      <c r="N146" s="81">
        <v>0</v>
      </c>
      <c r="P146" s="54"/>
      <c r="Q146" s="54"/>
      <c r="R146" s="54"/>
      <c r="S146" s="54"/>
      <c r="T146" s="54"/>
    </row>
    <row r="147" spans="3:20" ht="15" customHeight="1" x14ac:dyDescent="0.25">
      <c r="C147" s="139" t="s">
        <v>74</v>
      </c>
      <c r="D147" s="140"/>
      <c r="E147" s="140"/>
      <c r="F147" s="140"/>
      <c r="G147" s="140"/>
      <c r="H147" s="141"/>
      <c r="I147" s="77">
        <v>168</v>
      </c>
      <c r="J147" s="78"/>
      <c r="K147" s="79"/>
      <c r="L147" s="80">
        <v>700</v>
      </c>
      <c r="M147" s="81">
        <v>0</v>
      </c>
      <c r="N147" s="81">
        <v>0</v>
      </c>
      <c r="P147" s="54"/>
      <c r="Q147" s="54"/>
      <c r="R147" s="54"/>
      <c r="S147" s="54"/>
      <c r="T147" s="54"/>
    </row>
    <row r="148" spans="3:20" ht="15" customHeight="1" x14ac:dyDescent="0.25">
      <c r="C148" s="139" t="s">
        <v>75</v>
      </c>
      <c r="D148" s="140"/>
      <c r="E148" s="140"/>
      <c r="F148" s="140"/>
      <c r="G148" s="140"/>
      <c r="H148" s="141"/>
      <c r="I148" s="77">
        <v>169</v>
      </c>
      <c r="J148" s="78"/>
      <c r="K148" s="79"/>
      <c r="L148" s="80">
        <v>0</v>
      </c>
      <c r="M148" s="81">
        <v>0</v>
      </c>
      <c r="N148" s="81">
        <v>0</v>
      </c>
      <c r="P148" s="54"/>
      <c r="Q148" s="54"/>
      <c r="R148" s="54"/>
      <c r="S148" s="54"/>
      <c r="T148" s="54"/>
    </row>
    <row r="149" spans="3:20" ht="15" customHeight="1" x14ac:dyDescent="0.25">
      <c r="C149" s="139" t="s">
        <v>76</v>
      </c>
      <c r="D149" s="140"/>
      <c r="E149" s="140"/>
      <c r="F149" s="140"/>
      <c r="G149" s="140"/>
      <c r="H149" s="141"/>
      <c r="I149" s="77">
        <v>170</v>
      </c>
      <c r="J149" s="78"/>
      <c r="K149" s="79"/>
      <c r="L149" s="80">
        <v>0</v>
      </c>
      <c r="M149" s="81">
        <v>0</v>
      </c>
      <c r="N149" s="81">
        <v>0</v>
      </c>
      <c r="P149" s="54"/>
      <c r="Q149" s="54"/>
      <c r="R149" s="54"/>
      <c r="S149" s="54"/>
      <c r="T149" s="54"/>
    </row>
    <row r="150" spans="3:20" ht="15" customHeight="1" x14ac:dyDescent="0.25">
      <c r="C150" s="139" t="s">
        <v>77</v>
      </c>
      <c r="D150" s="140"/>
      <c r="E150" s="140"/>
      <c r="F150" s="140"/>
      <c r="G150" s="140"/>
      <c r="H150" s="141"/>
      <c r="I150" s="77">
        <v>171</v>
      </c>
      <c r="J150" s="78"/>
      <c r="K150" s="79"/>
      <c r="L150" s="80">
        <v>0</v>
      </c>
      <c r="M150" s="81">
        <v>0</v>
      </c>
      <c r="N150" s="81">
        <v>0</v>
      </c>
      <c r="P150" s="54"/>
      <c r="Q150" s="54"/>
      <c r="R150" s="54"/>
      <c r="S150" s="54"/>
      <c r="T150" s="54"/>
    </row>
    <row r="151" spans="3:20" ht="15" customHeight="1" x14ac:dyDescent="0.25">
      <c r="C151" s="139" t="s">
        <v>78</v>
      </c>
      <c r="D151" s="140"/>
      <c r="E151" s="140"/>
      <c r="F151" s="140"/>
      <c r="G151" s="140"/>
      <c r="H151" s="141"/>
      <c r="I151" s="77">
        <v>172</v>
      </c>
      <c r="J151" s="78"/>
      <c r="K151" s="79"/>
      <c r="L151" s="80">
        <v>0</v>
      </c>
      <c r="M151" s="81">
        <v>0</v>
      </c>
      <c r="N151" s="81">
        <v>0</v>
      </c>
      <c r="P151" s="54"/>
      <c r="Q151" s="54"/>
      <c r="R151" s="54"/>
      <c r="S151" s="54"/>
      <c r="T151" s="54"/>
    </row>
    <row r="152" spans="3:20" ht="23.25" customHeight="1" x14ac:dyDescent="0.25">
      <c r="C152" s="142" t="s">
        <v>79</v>
      </c>
      <c r="D152" s="143"/>
      <c r="E152" s="143"/>
      <c r="F152" s="143"/>
      <c r="G152" s="143"/>
      <c r="H152" s="144"/>
      <c r="I152" s="72">
        <v>173</v>
      </c>
      <c r="J152" s="73"/>
      <c r="K152" s="74"/>
      <c r="L152" s="75">
        <v>0</v>
      </c>
      <c r="M152" s="76">
        <v>0</v>
      </c>
      <c r="N152" s="76">
        <v>0</v>
      </c>
      <c r="P152" s="54"/>
      <c r="Q152" s="54"/>
      <c r="R152" s="54"/>
      <c r="S152" s="54"/>
      <c r="T152" s="54"/>
    </row>
    <row r="153" spans="3:20" ht="15" customHeight="1" x14ac:dyDescent="0.25">
      <c r="C153" s="142" t="s">
        <v>80</v>
      </c>
      <c r="D153" s="143"/>
      <c r="E153" s="143"/>
      <c r="F153" s="143"/>
      <c r="G153" s="143"/>
      <c r="H153" s="144"/>
      <c r="I153" s="72">
        <v>174</v>
      </c>
      <c r="J153" s="73"/>
      <c r="K153" s="74"/>
      <c r="L153" s="75">
        <v>0</v>
      </c>
      <c r="M153" s="76">
        <v>0</v>
      </c>
      <c r="N153" s="76">
        <v>0</v>
      </c>
      <c r="P153" s="54"/>
      <c r="Q153" s="54"/>
      <c r="R153" s="54"/>
      <c r="S153" s="54"/>
      <c r="T153" s="54"/>
    </row>
    <row r="154" spans="3:20" ht="23.25" customHeight="1" x14ac:dyDescent="0.25">
      <c r="C154" s="142" t="s">
        <v>81</v>
      </c>
      <c r="D154" s="143"/>
      <c r="E154" s="143"/>
      <c r="F154" s="143"/>
      <c r="G154" s="143"/>
      <c r="H154" s="144"/>
      <c r="I154" s="72">
        <v>175</v>
      </c>
      <c r="J154" s="73"/>
      <c r="K154" s="74"/>
      <c r="L154" s="75">
        <v>0</v>
      </c>
      <c r="M154" s="76">
        <v>0</v>
      </c>
      <c r="N154" s="76">
        <v>0</v>
      </c>
      <c r="P154" s="54"/>
      <c r="Q154" s="54"/>
      <c r="R154" s="54"/>
      <c r="S154" s="54"/>
      <c r="T154" s="54"/>
    </row>
    <row r="155" spans="3:20" ht="15" customHeight="1" x14ac:dyDescent="0.25">
      <c r="C155" s="142" t="s">
        <v>82</v>
      </c>
      <c r="D155" s="143"/>
      <c r="E155" s="143"/>
      <c r="F155" s="143"/>
      <c r="G155" s="143"/>
      <c r="H155" s="144"/>
      <c r="I155" s="72">
        <v>176</v>
      </c>
      <c r="J155" s="73"/>
      <c r="K155" s="74"/>
      <c r="L155" s="75">
        <v>0</v>
      </c>
      <c r="M155" s="76">
        <v>0</v>
      </c>
      <c r="N155" s="76">
        <v>0</v>
      </c>
      <c r="P155" s="54"/>
      <c r="Q155" s="54"/>
      <c r="R155" s="54"/>
      <c r="S155" s="54"/>
      <c r="T155" s="54"/>
    </row>
    <row r="156" spans="3:20" ht="15" customHeight="1" x14ac:dyDescent="0.25">
      <c r="C156" s="142" t="s">
        <v>177</v>
      </c>
      <c r="D156" s="143"/>
      <c r="E156" s="143"/>
      <c r="F156" s="143"/>
      <c r="G156" s="143"/>
      <c r="H156" s="144"/>
      <c r="I156" s="72">
        <v>177</v>
      </c>
      <c r="J156" s="73"/>
      <c r="K156" s="74"/>
      <c r="L156" s="75">
        <f>L153+L152+L129+L10</f>
        <v>5334550</v>
      </c>
      <c r="M156" s="76">
        <f>M153+M152+M129+M10</f>
        <v>895390.8</v>
      </c>
      <c r="N156" s="76">
        <f>N153+N152+N129+N10</f>
        <v>895705.29000000015</v>
      </c>
      <c r="P156" s="54"/>
      <c r="Q156" s="54"/>
      <c r="R156" s="54"/>
      <c r="S156" s="54"/>
      <c r="T156" s="54"/>
    </row>
    <row r="157" spans="3:20" ht="15" customHeight="1" x14ac:dyDescent="0.25">
      <c r="C157" s="142" t="s">
        <v>178</v>
      </c>
      <c r="D157" s="143"/>
      <c r="E157" s="143"/>
      <c r="F157" s="143"/>
      <c r="G157" s="143"/>
      <c r="H157" s="144"/>
      <c r="I157" s="72">
        <v>178</v>
      </c>
      <c r="J157" s="73"/>
      <c r="K157" s="74"/>
      <c r="L157" s="75">
        <f>(L36+L142+L154+L155)</f>
        <v>5319059</v>
      </c>
      <c r="M157" s="76">
        <f>(M36+M142+M154+M155)</f>
        <v>889918.18</v>
      </c>
      <c r="N157" s="76">
        <f>(N36+N142+N154+N155)</f>
        <v>890344.72</v>
      </c>
      <c r="P157" s="54"/>
      <c r="Q157" s="54"/>
      <c r="R157" s="54"/>
      <c r="S157" s="54"/>
      <c r="T157" s="54"/>
    </row>
    <row r="158" spans="3:20" ht="15" customHeight="1" x14ac:dyDescent="0.25">
      <c r="C158" s="142" t="s">
        <v>92</v>
      </c>
      <c r="D158" s="143"/>
      <c r="E158" s="143"/>
      <c r="F158" s="143"/>
      <c r="G158" s="143"/>
      <c r="H158" s="144"/>
      <c r="I158" s="72">
        <v>179</v>
      </c>
      <c r="J158" s="73"/>
      <c r="K158" s="74"/>
      <c r="L158" s="75">
        <f>SUM(L159:L160)</f>
        <v>15491</v>
      </c>
      <c r="M158" s="76">
        <f>SUM(M159:M160)</f>
        <v>5472.6199999999953</v>
      </c>
      <c r="N158" s="76">
        <f>SUM(N159:N160)</f>
        <v>5360.5700000001816</v>
      </c>
      <c r="P158" s="54"/>
      <c r="Q158" s="54"/>
      <c r="R158" s="54"/>
      <c r="S158" s="54"/>
      <c r="T158" s="54"/>
    </row>
    <row r="159" spans="3:20" ht="15" customHeight="1" x14ac:dyDescent="0.25">
      <c r="C159" s="139" t="s">
        <v>83</v>
      </c>
      <c r="D159" s="140"/>
      <c r="E159" s="140"/>
      <c r="F159" s="140"/>
      <c r="G159" s="140"/>
      <c r="H159" s="141"/>
      <c r="I159" s="77">
        <v>180</v>
      </c>
      <c r="J159" s="78"/>
      <c r="K159" s="116"/>
      <c r="L159" s="80">
        <f>L156-L157</f>
        <v>15491</v>
      </c>
      <c r="M159" s="81">
        <f>M156-M157</f>
        <v>5472.6199999999953</v>
      </c>
      <c r="N159" s="81">
        <f>N156-N157</f>
        <v>5360.5700000001816</v>
      </c>
      <c r="P159" s="54"/>
      <c r="Q159" s="54"/>
      <c r="R159" s="54"/>
      <c r="S159" s="54"/>
      <c r="T159" s="54"/>
    </row>
    <row r="160" spans="3:20" ht="15" customHeight="1" x14ac:dyDescent="0.25">
      <c r="C160" s="139" t="s">
        <v>84</v>
      </c>
      <c r="D160" s="140"/>
      <c r="E160" s="140"/>
      <c r="F160" s="140"/>
      <c r="G160" s="140"/>
      <c r="H160" s="141"/>
      <c r="I160" s="77">
        <v>181</v>
      </c>
      <c r="J160" s="78"/>
      <c r="K160" s="116"/>
      <c r="L160" s="80">
        <v>0</v>
      </c>
      <c r="M160" s="81">
        <v>0</v>
      </c>
      <c r="N160" s="81">
        <v>0</v>
      </c>
      <c r="P160" s="54"/>
      <c r="Q160" s="54"/>
      <c r="R160" s="54"/>
      <c r="S160" s="54"/>
      <c r="T160" s="54"/>
    </row>
    <row r="161" spans="3:20" ht="15" customHeight="1" x14ac:dyDescent="0.25">
      <c r="C161" s="142" t="s">
        <v>85</v>
      </c>
      <c r="D161" s="143"/>
      <c r="E161" s="143"/>
      <c r="F161" s="143"/>
      <c r="G161" s="143"/>
      <c r="H161" s="144"/>
      <c r="I161" s="72">
        <v>182</v>
      </c>
      <c r="J161" s="73"/>
      <c r="K161" s="74"/>
      <c r="L161" s="75">
        <v>0</v>
      </c>
      <c r="M161" s="76">
        <v>0</v>
      </c>
      <c r="N161" s="76">
        <v>0</v>
      </c>
      <c r="P161" s="54"/>
      <c r="Q161" s="54"/>
      <c r="R161" s="54"/>
      <c r="S161" s="54"/>
      <c r="T161" s="54"/>
    </row>
    <row r="162" spans="3:20" x14ac:dyDescent="0.25">
      <c r="C162" s="165" t="s">
        <v>179</v>
      </c>
      <c r="D162" s="165"/>
      <c r="E162" s="165"/>
      <c r="F162" s="165"/>
      <c r="G162" s="165"/>
      <c r="H162" s="165"/>
      <c r="I162" s="72">
        <v>183</v>
      </c>
      <c r="J162" s="73"/>
      <c r="K162" s="74"/>
      <c r="L162" s="75">
        <f>SUM(L163:L164)</f>
        <v>0</v>
      </c>
      <c r="M162" s="76">
        <f>SUM(M163:M164)</f>
        <v>0</v>
      </c>
      <c r="N162" s="76">
        <f>SUM(N163:N164)</f>
        <v>0</v>
      </c>
      <c r="P162" s="54"/>
      <c r="Q162" s="54"/>
      <c r="R162" s="54"/>
      <c r="S162" s="54"/>
      <c r="T162" s="54"/>
    </row>
    <row r="163" spans="3:20" x14ac:dyDescent="0.25">
      <c r="C163" s="166" t="s">
        <v>86</v>
      </c>
      <c r="D163" s="166"/>
      <c r="E163" s="166"/>
      <c r="F163" s="166"/>
      <c r="G163" s="166"/>
      <c r="H163" s="166"/>
      <c r="I163" s="77">
        <v>184</v>
      </c>
      <c r="J163" s="78"/>
      <c r="K163" s="116"/>
      <c r="L163" s="80">
        <v>0</v>
      </c>
      <c r="M163" s="81">
        <v>0</v>
      </c>
      <c r="N163" s="81">
        <v>0</v>
      </c>
      <c r="P163" s="54"/>
      <c r="Q163" s="54"/>
      <c r="R163" s="54"/>
      <c r="S163" s="54"/>
      <c r="T163" s="54"/>
    </row>
    <row r="164" spans="3:20" x14ac:dyDescent="0.25">
      <c r="C164" s="166" t="s">
        <v>87</v>
      </c>
      <c r="D164" s="166"/>
      <c r="E164" s="166"/>
      <c r="F164" s="166"/>
      <c r="G164" s="166"/>
      <c r="H164" s="166"/>
      <c r="I164" s="77">
        <v>185</v>
      </c>
      <c r="J164" s="78"/>
      <c r="K164" s="116"/>
      <c r="L164" s="80">
        <v>0</v>
      </c>
      <c r="M164" s="81">
        <v>0</v>
      </c>
      <c r="N164" s="81">
        <v>0</v>
      </c>
      <c r="P164" s="54"/>
      <c r="Q164" s="54"/>
      <c r="R164" s="54"/>
      <c r="S164" s="54"/>
      <c r="T164" s="54"/>
    </row>
    <row r="165" spans="3:20" x14ac:dyDescent="0.25"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1"/>
      <c r="P165" s="54"/>
      <c r="Q165" s="54"/>
      <c r="R165" s="54"/>
      <c r="S165" s="54"/>
      <c r="T165" s="54"/>
    </row>
    <row r="166" spans="3:20" ht="24.75" customHeight="1" x14ac:dyDescent="0.25">
      <c r="C166" s="154"/>
      <c r="D166" s="154"/>
      <c r="E166" s="154"/>
      <c r="F166" s="154"/>
      <c r="G166" s="154"/>
      <c r="H166" s="154"/>
      <c r="I166" s="45"/>
      <c r="J166" s="46"/>
      <c r="K166" s="47"/>
      <c r="L166" s="47"/>
      <c r="M166" s="11"/>
      <c r="P166" s="54"/>
      <c r="Q166" s="54"/>
      <c r="R166" s="54"/>
      <c r="S166" s="54"/>
      <c r="T166" s="54"/>
    </row>
    <row r="167" spans="3:20" x14ac:dyDescent="0.25">
      <c r="C167" s="155"/>
      <c r="D167" s="155"/>
      <c r="E167" s="155"/>
      <c r="F167" s="155"/>
      <c r="G167" s="155"/>
      <c r="H167" s="155"/>
      <c r="I167" s="45"/>
      <c r="J167" s="46"/>
      <c r="K167" s="47"/>
      <c r="L167" s="47"/>
      <c r="M167" s="11"/>
      <c r="P167" s="54"/>
      <c r="Q167" s="54"/>
      <c r="R167" s="54"/>
      <c r="S167" s="54"/>
      <c r="T167" s="54"/>
    </row>
    <row r="168" spans="3:20" x14ac:dyDescent="0.25">
      <c r="C168" s="155"/>
      <c r="D168" s="155"/>
      <c r="E168" s="155"/>
      <c r="F168" s="155"/>
      <c r="G168" s="155"/>
      <c r="H168" s="155"/>
      <c r="I168" s="45"/>
      <c r="J168" s="46"/>
      <c r="K168" s="47"/>
      <c r="L168" s="47"/>
      <c r="M168" s="11"/>
      <c r="P168" s="54"/>
      <c r="Q168" s="54"/>
      <c r="R168" s="54"/>
      <c r="S168" s="54"/>
      <c r="T168" s="54"/>
    </row>
    <row r="169" spans="3:20" x14ac:dyDescent="0.25">
      <c r="C169" s="154"/>
      <c r="D169" s="154"/>
      <c r="E169" s="154"/>
      <c r="F169" s="154"/>
      <c r="G169" s="154"/>
      <c r="H169" s="154"/>
      <c r="I169" s="45"/>
      <c r="J169" s="46"/>
      <c r="K169" s="48"/>
      <c r="L169" s="48"/>
      <c r="M169" s="11"/>
      <c r="P169" s="54"/>
      <c r="Q169" s="54"/>
      <c r="R169" s="54"/>
      <c r="S169" s="54"/>
      <c r="T169" s="54"/>
    </row>
    <row r="170" spans="3:20" x14ac:dyDescent="0.25">
      <c r="C170" s="155"/>
      <c r="D170" s="155"/>
      <c r="E170" s="155"/>
      <c r="F170" s="155"/>
      <c r="G170" s="155"/>
      <c r="H170" s="155"/>
      <c r="I170" s="45"/>
      <c r="J170" s="46"/>
      <c r="K170" s="48"/>
      <c r="L170" s="48"/>
      <c r="M170" s="11"/>
      <c r="P170" s="54"/>
      <c r="Q170" s="54"/>
      <c r="R170" s="54"/>
      <c r="S170" s="54"/>
      <c r="T170" s="54"/>
    </row>
    <row r="171" spans="3:20" x14ac:dyDescent="0.25">
      <c r="C171" s="155"/>
      <c r="D171" s="155"/>
      <c r="E171" s="155"/>
      <c r="F171" s="155"/>
      <c r="G171" s="155"/>
      <c r="H171" s="155"/>
      <c r="I171" s="45"/>
      <c r="J171" s="46"/>
      <c r="K171" s="48"/>
      <c r="L171" s="48"/>
      <c r="M171" s="11"/>
      <c r="P171" s="54"/>
      <c r="Q171" s="54"/>
      <c r="R171" s="54"/>
      <c r="S171" s="54"/>
      <c r="T171" s="54"/>
    </row>
    <row r="172" spans="3:20" x14ac:dyDescent="0.25"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1"/>
      <c r="P172" s="54"/>
      <c r="Q172" s="54"/>
      <c r="R172" s="54"/>
      <c r="S172" s="54"/>
      <c r="T172" s="54"/>
    </row>
    <row r="173" spans="3:20" x14ac:dyDescent="0.25">
      <c r="C173" s="154"/>
      <c r="D173" s="154"/>
      <c r="E173" s="154"/>
      <c r="F173" s="154"/>
      <c r="G173" s="154"/>
      <c r="H173" s="154"/>
      <c r="I173" s="45"/>
      <c r="J173" s="46"/>
      <c r="K173" s="48"/>
      <c r="L173" s="48"/>
      <c r="M173" s="11"/>
      <c r="P173" s="54"/>
      <c r="Q173" s="54"/>
      <c r="R173" s="54"/>
      <c r="S173" s="54"/>
      <c r="T173" s="54"/>
    </row>
    <row r="174" spans="3:20" x14ac:dyDescent="0.25">
      <c r="C174" s="155"/>
      <c r="D174" s="155"/>
      <c r="E174" s="155"/>
      <c r="F174" s="155"/>
      <c r="G174" s="155"/>
      <c r="H174" s="155"/>
      <c r="I174" s="45"/>
      <c r="J174" s="46"/>
      <c r="K174" s="48"/>
      <c r="L174" s="48"/>
      <c r="M174" s="11"/>
      <c r="P174" s="54"/>
      <c r="Q174" s="54"/>
      <c r="R174" s="54"/>
      <c r="S174" s="54"/>
      <c r="T174" s="54"/>
    </row>
    <row r="175" spans="3:20" x14ac:dyDescent="0.25">
      <c r="C175" s="155"/>
      <c r="D175" s="155"/>
      <c r="E175" s="155"/>
      <c r="F175" s="155"/>
      <c r="G175" s="155"/>
      <c r="H175" s="155"/>
      <c r="I175" s="45"/>
      <c r="J175" s="46"/>
      <c r="K175" s="48"/>
      <c r="L175" s="48"/>
      <c r="M175" s="11"/>
      <c r="P175" s="54"/>
      <c r="Q175" s="54"/>
      <c r="R175" s="54"/>
      <c r="S175" s="54"/>
      <c r="T175" s="54"/>
    </row>
    <row r="176" spans="3:20" x14ac:dyDescent="0.25">
      <c r="C176" s="154"/>
      <c r="D176" s="154"/>
      <c r="E176" s="154"/>
      <c r="F176" s="154"/>
      <c r="G176" s="154"/>
      <c r="H176" s="154"/>
      <c r="I176" s="45"/>
      <c r="J176" s="46"/>
      <c r="K176" s="48"/>
      <c r="L176" s="48"/>
      <c r="M176" s="11"/>
      <c r="P176" s="54"/>
      <c r="Q176" s="54"/>
      <c r="R176" s="54"/>
      <c r="S176" s="54"/>
      <c r="T176" s="54"/>
    </row>
    <row r="177" spans="3:20" x14ac:dyDescent="0.25">
      <c r="C177" s="154"/>
      <c r="D177" s="154"/>
      <c r="E177" s="154"/>
      <c r="F177" s="154"/>
      <c r="G177" s="154"/>
      <c r="H177" s="154"/>
      <c r="I177" s="45"/>
      <c r="J177" s="46"/>
      <c r="K177" s="48"/>
      <c r="L177" s="48"/>
      <c r="M177" s="11"/>
      <c r="P177" s="54"/>
      <c r="Q177" s="54"/>
      <c r="R177" s="54"/>
      <c r="S177" s="54"/>
      <c r="T177" s="54"/>
    </row>
    <row r="178" spans="3:20" x14ac:dyDescent="0.25">
      <c r="C178" s="155"/>
      <c r="D178" s="155"/>
      <c r="E178" s="155"/>
      <c r="F178" s="155"/>
      <c r="G178" s="155"/>
      <c r="H178" s="155"/>
      <c r="I178" s="45"/>
      <c r="J178" s="46"/>
      <c r="K178" s="48"/>
      <c r="L178" s="48"/>
      <c r="M178" s="11"/>
      <c r="P178" s="54"/>
      <c r="Q178" s="54"/>
      <c r="R178" s="54"/>
      <c r="S178" s="54"/>
      <c r="T178" s="54"/>
    </row>
    <row r="179" spans="3:20" x14ac:dyDescent="0.25">
      <c r="C179" s="155"/>
      <c r="D179" s="155"/>
      <c r="E179" s="155"/>
      <c r="F179" s="155"/>
      <c r="G179" s="155"/>
      <c r="H179" s="155"/>
      <c r="I179" s="45"/>
      <c r="J179" s="46"/>
      <c r="K179" s="48"/>
      <c r="L179" s="48"/>
      <c r="M179" s="11"/>
      <c r="P179" s="54"/>
      <c r="Q179" s="54"/>
      <c r="R179" s="54"/>
      <c r="S179" s="54"/>
      <c r="T179" s="54"/>
    </row>
    <row r="180" spans="3:20" x14ac:dyDescent="0.25"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1"/>
      <c r="P180" s="54"/>
      <c r="Q180" s="54"/>
      <c r="R180" s="54"/>
      <c r="S180" s="54"/>
      <c r="T180" s="54"/>
    </row>
    <row r="181" spans="3:20" x14ac:dyDescent="0.25">
      <c r="C181" s="162"/>
      <c r="D181" s="162"/>
      <c r="E181" s="162"/>
      <c r="F181" s="162"/>
      <c r="G181" s="162"/>
      <c r="H181" s="162"/>
      <c r="I181" s="45"/>
      <c r="J181" s="46"/>
      <c r="K181" s="48"/>
      <c r="L181" s="48"/>
      <c r="M181" s="11"/>
      <c r="P181" s="54"/>
      <c r="Q181" s="54"/>
      <c r="R181" s="54"/>
      <c r="S181" s="54"/>
      <c r="T181" s="54"/>
    </row>
    <row r="182" spans="3:20" x14ac:dyDescent="0.25">
      <c r="C182" s="164"/>
      <c r="D182" s="164"/>
      <c r="E182" s="164"/>
      <c r="F182" s="164"/>
      <c r="G182" s="164"/>
      <c r="H182" s="164"/>
      <c r="I182" s="45"/>
      <c r="J182" s="46"/>
      <c r="K182" s="48"/>
      <c r="L182" s="48"/>
      <c r="M182" s="11"/>
      <c r="P182" s="54"/>
      <c r="Q182" s="54"/>
      <c r="R182" s="54"/>
      <c r="S182" s="54"/>
      <c r="T182" s="54"/>
    </row>
    <row r="183" spans="3:20" x14ac:dyDescent="0.25">
      <c r="C183" s="164"/>
      <c r="D183" s="164"/>
      <c r="E183" s="164"/>
      <c r="F183" s="164"/>
      <c r="G183" s="164"/>
      <c r="H183" s="164"/>
      <c r="I183" s="45"/>
      <c r="J183" s="46"/>
      <c r="K183" s="48"/>
      <c r="L183" s="48"/>
      <c r="M183" s="11"/>
      <c r="P183" s="54"/>
      <c r="Q183" s="54"/>
      <c r="R183" s="54"/>
      <c r="S183" s="54"/>
      <c r="T183" s="54"/>
    </row>
    <row r="184" spans="3:20" x14ac:dyDescent="0.25"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1"/>
      <c r="P184" s="54"/>
      <c r="Q184" s="54"/>
      <c r="R184" s="54"/>
      <c r="S184" s="54"/>
      <c r="T184" s="54"/>
    </row>
    <row r="185" spans="3:20" x14ac:dyDescent="0.25">
      <c r="C185" s="163"/>
      <c r="D185" s="163"/>
      <c r="E185" s="163"/>
      <c r="F185" s="163"/>
      <c r="G185" s="163"/>
      <c r="H185" s="163"/>
      <c r="I185" s="45"/>
      <c r="J185" s="46"/>
      <c r="K185" s="48"/>
      <c r="L185" s="48"/>
      <c r="M185" s="11"/>
      <c r="P185" s="54"/>
      <c r="Q185" s="54"/>
      <c r="R185" s="54"/>
      <c r="S185" s="54"/>
      <c r="T185" s="54"/>
    </row>
    <row r="186" spans="3:20" ht="25.5" customHeight="1" x14ac:dyDescent="0.25">
      <c r="C186" s="163"/>
      <c r="D186" s="163"/>
      <c r="E186" s="163"/>
      <c r="F186" s="163"/>
      <c r="G186" s="163"/>
      <c r="H186" s="163"/>
      <c r="I186" s="45"/>
      <c r="J186" s="46"/>
      <c r="K186" s="48"/>
      <c r="L186" s="48"/>
      <c r="M186" s="11"/>
      <c r="P186" s="54"/>
      <c r="Q186" s="54"/>
      <c r="R186" s="54"/>
      <c r="S186" s="54"/>
      <c r="T186" s="54"/>
    </row>
    <row r="187" spans="3:20" x14ac:dyDescent="0.25">
      <c r="C187" s="155"/>
      <c r="D187" s="155"/>
      <c r="E187" s="155"/>
      <c r="F187" s="155"/>
      <c r="G187" s="155"/>
      <c r="H187" s="155"/>
      <c r="I187" s="45"/>
      <c r="J187" s="46"/>
      <c r="K187" s="48"/>
      <c r="L187" s="48"/>
      <c r="M187" s="11"/>
      <c r="P187" s="54"/>
      <c r="Q187" s="54"/>
      <c r="R187" s="54"/>
      <c r="S187" s="54"/>
      <c r="T187" s="54"/>
    </row>
    <row r="188" spans="3:20" ht="23.25" customHeight="1" x14ac:dyDescent="0.25">
      <c r="C188" s="155"/>
      <c r="D188" s="155"/>
      <c r="E188" s="155"/>
      <c r="F188" s="155"/>
      <c r="G188" s="155"/>
      <c r="H188" s="155"/>
      <c r="I188" s="45"/>
      <c r="J188" s="46"/>
      <c r="K188" s="48"/>
      <c r="L188" s="48"/>
      <c r="M188" s="11"/>
      <c r="P188" s="54"/>
      <c r="Q188" s="54"/>
      <c r="R188" s="54"/>
      <c r="S188" s="54"/>
      <c r="T188" s="54"/>
    </row>
    <row r="189" spans="3:20" ht="22.5" customHeight="1" x14ac:dyDescent="0.25">
      <c r="C189" s="155"/>
      <c r="D189" s="155"/>
      <c r="E189" s="155"/>
      <c r="F189" s="155"/>
      <c r="G189" s="155"/>
      <c r="H189" s="155"/>
      <c r="I189" s="45"/>
      <c r="J189" s="46"/>
      <c r="K189" s="48"/>
      <c r="L189" s="48"/>
      <c r="M189" s="11"/>
      <c r="P189" s="54"/>
      <c r="Q189" s="54"/>
      <c r="R189" s="54"/>
      <c r="S189" s="54"/>
      <c r="T189" s="54"/>
    </row>
    <row r="190" spans="3:20" x14ac:dyDescent="0.25">
      <c r="C190" s="155"/>
      <c r="D190" s="155"/>
      <c r="E190" s="155"/>
      <c r="F190" s="155"/>
      <c r="G190" s="155"/>
      <c r="H190" s="155"/>
      <c r="I190" s="45"/>
      <c r="J190" s="46"/>
      <c r="K190" s="48"/>
      <c r="L190" s="48"/>
      <c r="M190" s="11"/>
      <c r="P190" s="54"/>
      <c r="Q190" s="54"/>
      <c r="R190" s="54"/>
      <c r="S190" s="54"/>
      <c r="T190" s="54"/>
    </row>
    <row r="191" spans="3:20" x14ac:dyDescent="0.25">
      <c r="C191" s="155"/>
      <c r="D191" s="155"/>
      <c r="E191" s="155"/>
      <c r="F191" s="155"/>
      <c r="G191" s="155"/>
      <c r="H191" s="155"/>
      <c r="I191" s="45"/>
      <c r="J191" s="46"/>
      <c r="K191" s="48"/>
      <c r="L191" s="48"/>
      <c r="M191" s="11"/>
      <c r="P191" s="54"/>
      <c r="Q191" s="54"/>
      <c r="R191" s="54"/>
      <c r="S191" s="54"/>
      <c r="T191" s="54"/>
    </row>
    <row r="192" spans="3:20" ht="22.5" customHeight="1" x14ac:dyDescent="0.25">
      <c r="C192" s="155"/>
      <c r="D192" s="155"/>
      <c r="E192" s="155"/>
      <c r="F192" s="155"/>
      <c r="G192" s="155"/>
      <c r="H192" s="155"/>
      <c r="I192" s="45"/>
      <c r="J192" s="46"/>
      <c r="K192" s="48"/>
      <c r="L192" s="48"/>
      <c r="M192" s="11"/>
      <c r="P192" s="54"/>
      <c r="Q192" s="54"/>
      <c r="R192" s="54"/>
      <c r="S192" s="54"/>
      <c r="T192" s="54"/>
    </row>
    <row r="193" spans="2:20" x14ac:dyDescent="0.25">
      <c r="C193" s="155"/>
      <c r="D193" s="155"/>
      <c r="E193" s="155"/>
      <c r="F193" s="155"/>
      <c r="G193" s="155"/>
      <c r="H193" s="155"/>
      <c r="I193" s="45"/>
      <c r="J193" s="46"/>
      <c r="K193" s="48"/>
      <c r="L193" s="48"/>
      <c r="M193" s="11"/>
      <c r="P193" s="54"/>
      <c r="Q193" s="54"/>
      <c r="R193" s="54"/>
      <c r="S193" s="54"/>
      <c r="T193" s="54"/>
    </row>
    <row r="194" spans="2:20" x14ac:dyDescent="0.25">
      <c r="C194" s="155"/>
      <c r="D194" s="155"/>
      <c r="E194" s="155"/>
      <c r="F194" s="155"/>
      <c r="G194" s="155"/>
      <c r="H194" s="155"/>
      <c r="I194" s="45"/>
      <c r="J194" s="46"/>
      <c r="K194" s="48"/>
      <c r="L194" s="48"/>
      <c r="M194" s="11"/>
      <c r="P194" s="54"/>
      <c r="Q194" s="54"/>
      <c r="R194" s="54"/>
      <c r="S194" s="54"/>
      <c r="T194" s="54"/>
    </row>
    <row r="195" spans="2:20" x14ac:dyDescent="0.25">
      <c r="C195" s="163"/>
      <c r="D195" s="163"/>
      <c r="E195" s="163"/>
      <c r="F195" s="163"/>
      <c r="G195" s="163"/>
      <c r="H195" s="163"/>
      <c r="I195" s="45"/>
      <c r="J195" s="46"/>
      <c r="K195" s="48"/>
      <c r="L195" s="48"/>
      <c r="M195" s="11"/>
      <c r="P195" s="54"/>
      <c r="Q195" s="54"/>
      <c r="R195" s="54"/>
      <c r="S195" s="54"/>
      <c r="T195" s="54"/>
    </row>
    <row r="196" spans="2:20" x14ac:dyDescent="0.25">
      <c r="B196" s="54"/>
      <c r="C196" s="55"/>
      <c r="D196" s="55"/>
      <c r="E196" s="55"/>
      <c r="F196" s="55"/>
      <c r="G196" s="55"/>
      <c r="H196" s="55"/>
      <c r="I196" s="45"/>
      <c r="J196" s="46"/>
      <c r="K196" s="56"/>
      <c r="L196" s="56"/>
      <c r="M196" s="11"/>
      <c r="P196" s="54"/>
      <c r="Q196" s="54"/>
      <c r="R196" s="54"/>
      <c r="S196" s="54"/>
      <c r="T196" s="54"/>
    </row>
    <row r="197" spans="2:20" x14ac:dyDescent="0.25">
      <c r="B197" s="54"/>
      <c r="C197" s="55"/>
      <c r="D197" s="55"/>
      <c r="E197" s="55"/>
      <c r="F197" s="55"/>
      <c r="G197" s="55"/>
      <c r="H197" s="55"/>
      <c r="I197" s="45"/>
      <c r="J197" s="46"/>
      <c r="K197" s="56"/>
      <c r="L197" s="56"/>
      <c r="M197" s="11"/>
      <c r="P197" s="54"/>
      <c r="Q197" s="54"/>
      <c r="R197" s="54"/>
      <c r="S197" s="54"/>
      <c r="T197" s="54"/>
    </row>
    <row r="198" spans="2:20" x14ac:dyDescent="0.25">
      <c r="B198" s="54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11"/>
      <c r="P198" s="54"/>
      <c r="Q198" s="54"/>
      <c r="R198" s="54"/>
      <c r="S198" s="54"/>
      <c r="T198" s="54"/>
    </row>
    <row r="199" spans="2:20" x14ac:dyDescent="0.25">
      <c r="B199" s="58"/>
      <c r="C199" s="57"/>
      <c r="D199" s="57"/>
      <c r="E199" s="57"/>
      <c r="F199" s="57"/>
      <c r="G199" s="57"/>
      <c r="H199" s="57"/>
      <c r="I199" s="45"/>
      <c r="J199" s="46"/>
      <c r="K199" s="56"/>
      <c r="L199" s="56"/>
      <c r="M199" s="11"/>
    </row>
    <row r="200" spans="2:20" x14ac:dyDescent="0.25">
      <c r="B200" s="58"/>
      <c r="C200" s="57"/>
      <c r="D200" s="57"/>
      <c r="E200" s="57"/>
      <c r="F200" s="57"/>
      <c r="G200" s="57"/>
      <c r="H200" s="57"/>
      <c r="I200" s="45"/>
      <c r="J200" s="46"/>
      <c r="K200" s="56"/>
      <c r="L200" s="56"/>
      <c r="M200" s="11"/>
    </row>
    <row r="201" spans="2:20" x14ac:dyDescent="0.25">
      <c r="B201" s="58"/>
      <c r="C201" s="57"/>
      <c r="D201" s="57"/>
      <c r="E201" s="57"/>
      <c r="F201" s="57"/>
      <c r="G201" s="57"/>
      <c r="H201" s="57"/>
      <c r="I201" s="45"/>
      <c r="J201" s="46"/>
      <c r="K201" s="56"/>
      <c r="L201" s="56"/>
      <c r="M201" s="11"/>
    </row>
    <row r="202" spans="2:20" x14ac:dyDescent="0.25">
      <c r="B202" s="58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11"/>
    </row>
    <row r="203" spans="2:20" x14ac:dyDescent="0.25"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11"/>
    </row>
    <row r="204" spans="2:20" x14ac:dyDescent="0.25"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11"/>
    </row>
    <row r="205" spans="2:20" x14ac:dyDescent="0.25"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11"/>
    </row>
    <row r="206" spans="2:20" x14ac:dyDescent="0.25"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11"/>
    </row>
  </sheetData>
  <mergeCells count="191">
    <mergeCell ref="C7:M7"/>
    <mergeCell ref="D17:H17"/>
    <mergeCell ref="D18:H18"/>
    <mergeCell ref="D19:H19"/>
    <mergeCell ref="C24:H24"/>
    <mergeCell ref="C25:H25"/>
    <mergeCell ref="C26:H26"/>
    <mergeCell ref="C38:H38"/>
    <mergeCell ref="D20:H20"/>
    <mergeCell ref="D21:H21"/>
    <mergeCell ref="D22:H22"/>
    <mergeCell ref="C11:H11"/>
    <mergeCell ref="C12:H12"/>
    <mergeCell ref="D29:H29"/>
    <mergeCell ref="D30:H30"/>
    <mergeCell ref="D31:H31"/>
    <mergeCell ref="D32:H32"/>
    <mergeCell ref="D33:H33"/>
    <mergeCell ref="D23:H23"/>
    <mergeCell ref="D13:H13"/>
    <mergeCell ref="D14:H14"/>
    <mergeCell ref="D15:H15"/>
    <mergeCell ref="D16:H16"/>
    <mergeCell ref="D27:H27"/>
    <mergeCell ref="D28:H28"/>
    <mergeCell ref="C37:H37"/>
    <mergeCell ref="C4:N4"/>
    <mergeCell ref="C5:N5"/>
    <mergeCell ref="C39:H39"/>
    <mergeCell ref="D67:H67"/>
    <mergeCell ref="D68:H68"/>
    <mergeCell ref="D69:H69"/>
    <mergeCell ref="D70:H70"/>
    <mergeCell ref="D71:H71"/>
    <mergeCell ref="D51:H51"/>
    <mergeCell ref="D50:H50"/>
    <mergeCell ref="D49:H49"/>
    <mergeCell ref="D48:H48"/>
    <mergeCell ref="D47:H47"/>
    <mergeCell ref="D46:H46"/>
    <mergeCell ref="D40:H40"/>
    <mergeCell ref="D41:H41"/>
    <mergeCell ref="D42:H42"/>
    <mergeCell ref="D43:H43"/>
    <mergeCell ref="D44:H44"/>
    <mergeCell ref="D45:H45"/>
    <mergeCell ref="C8:H8"/>
    <mergeCell ref="C9:H9"/>
    <mergeCell ref="C10:H10"/>
    <mergeCell ref="C36:H36"/>
    <mergeCell ref="D72:H72"/>
    <mergeCell ref="D73:H73"/>
    <mergeCell ref="C52:H52"/>
    <mergeCell ref="D53:H53"/>
    <mergeCell ref="C54:H54"/>
    <mergeCell ref="D61:H61"/>
    <mergeCell ref="D62:H62"/>
    <mergeCell ref="D63:H63"/>
    <mergeCell ref="D64:H64"/>
    <mergeCell ref="D65:H65"/>
    <mergeCell ref="D66:H66"/>
    <mergeCell ref="D55:H55"/>
    <mergeCell ref="D56:H56"/>
    <mergeCell ref="D57:H57"/>
    <mergeCell ref="D58:H58"/>
    <mergeCell ref="D59:H59"/>
    <mergeCell ref="D60:H60"/>
    <mergeCell ref="D79:H79"/>
    <mergeCell ref="D80:H80"/>
    <mergeCell ref="D81:H81"/>
    <mergeCell ref="D82:H82"/>
    <mergeCell ref="D83:H83"/>
    <mergeCell ref="D84:H84"/>
    <mergeCell ref="D74:H74"/>
    <mergeCell ref="D75:H75"/>
    <mergeCell ref="D76:H76"/>
    <mergeCell ref="D77:H77"/>
    <mergeCell ref="D78:H78"/>
    <mergeCell ref="D103:H103"/>
    <mergeCell ref="D104:H104"/>
    <mergeCell ref="D105:H105"/>
    <mergeCell ref="D106:H106"/>
    <mergeCell ref="D107:H107"/>
    <mergeCell ref="D108:H108"/>
    <mergeCell ref="C91:H91"/>
    <mergeCell ref="D92:H92"/>
    <mergeCell ref="C93:H93"/>
    <mergeCell ref="D94:H94"/>
    <mergeCell ref="C95:H95"/>
    <mergeCell ref="D96:H96"/>
    <mergeCell ref="D85:H85"/>
    <mergeCell ref="C86:H86"/>
    <mergeCell ref="C87:H87"/>
    <mergeCell ref="D88:H88"/>
    <mergeCell ref="C89:H89"/>
    <mergeCell ref="D90:H90"/>
    <mergeCell ref="D100:H100"/>
    <mergeCell ref="D101:H101"/>
    <mergeCell ref="D102:H102"/>
    <mergeCell ref="C134:H134"/>
    <mergeCell ref="C135:H135"/>
    <mergeCell ref="C136:H136"/>
    <mergeCell ref="C121:H121"/>
    <mergeCell ref="C122:H122"/>
    <mergeCell ref="C123:H123"/>
    <mergeCell ref="D109:H109"/>
    <mergeCell ref="D110:H110"/>
    <mergeCell ref="D111:H111"/>
    <mergeCell ref="C165:L165"/>
    <mergeCell ref="C166:H166"/>
    <mergeCell ref="C167:H167"/>
    <mergeCell ref="C168:H168"/>
    <mergeCell ref="C169:H169"/>
    <mergeCell ref="C170:H170"/>
    <mergeCell ref="C162:H162"/>
    <mergeCell ref="C163:H163"/>
    <mergeCell ref="C164:H164"/>
    <mergeCell ref="C195:H195"/>
    <mergeCell ref="C189:H189"/>
    <mergeCell ref="C190:H190"/>
    <mergeCell ref="C191:H191"/>
    <mergeCell ref="C192:H192"/>
    <mergeCell ref="C193:H193"/>
    <mergeCell ref="C194:H194"/>
    <mergeCell ref="C179:H179"/>
    <mergeCell ref="C180:L180"/>
    <mergeCell ref="C181:H181"/>
    <mergeCell ref="C182:H182"/>
    <mergeCell ref="C183:H183"/>
    <mergeCell ref="C184:L184"/>
    <mergeCell ref="C185:H185"/>
    <mergeCell ref="C186:H186"/>
    <mergeCell ref="C187:H187"/>
    <mergeCell ref="C188:H188"/>
    <mergeCell ref="C177:H177"/>
    <mergeCell ref="C178:H178"/>
    <mergeCell ref="D34:H34"/>
    <mergeCell ref="D35:H35"/>
    <mergeCell ref="D127:H127"/>
    <mergeCell ref="D137:H137"/>
    <mergeCell ref="D139:H139"/>
    <mergeCell ref="C115:H115"/>
    <mergeCell ref="C116:H116"/>
    <mergeCell ref="C117:H117"/>
    <mergeCell ref="C119:H119"/>
    <mergeCell ref="C120:H120"/>
    <mergeCell ref="C124:H124"/>
    <mergeCell ref="C125:H125"/>
    <mergeCell ref="D118:H118"/>
    <mergeCell ref="C126:H126"/>
    <mergeCell ref="D128:H128"/>
    <mergeCell ref="C131:H131"/>
    <mergeCell ref="C171:H171"/>
    <mergeCell ref="C172:L172"/>
    <mergeCell ref="C173:H173"/>
    <mergeCell ref="C174:H174"/>
    <mergeCell ref="C175:H175"/>
    <mergeCell ref="C176:H176"/>
    <mergeCell ref="C161:H161"/>
    <mergeCell ref="C160:H160"/>
    <mergeCell ref="C159:H159"/>
    <mergeCell ref="C153:H153"/>
    <mergeCell ref="C154:H154"/>
    <mergeCell ref="C155:H155"/>
    <mergeCell ref="C156:H156"/>
    <mergeCell ref="C157:H157"/>
    <mergeCell ref="C158:H158"/>
    <mergeCell ref="C147:H147"/>
    <mergeCell ref="C148:H148"/>
    <mergeCell ref="C149:H149"/>
    <mergeCell ref="C150:H150"/>
    <mergeCell ref="C151:H151"/>
    <mergeCell ref="C152:H152"/>
    <mergeCell ref="D97:H97"/>
    <mergeCell ref="D98:H98"/>
    <mergeCell ref="D99:H99"/>
    <mergeCell ref="C138:H138"/>
    <mergeCell ref="C140:H140"/>
    <mergeCell ref="C141:H141"/>
    <mergeCell ref="C142:H142"/>
    <mergeCell ref="C143:H143"/>
    <mergeCell ref="C146:H146"/>
    <mergeCell ref="D145:H145"/>
    <mergeCell ref="D144:H144"/>
    <mergeCell ref="D112:H112"/>
    <mergeCell ref="D113:H113"/>
    <mergeCell ref="D114:H114"/>
    <mergeCell ref="C129:H129"/>
    <mergeCell ref="C130:H130"/>
    <mergeCell ref="C132:H132"/>
    <mergeCell ref="C133:H133"/>
  </mergeCells>
  <dataValidations count="1">
    <dataValidation type="textLength" operator="lessThan" allowBlank="1" showInputMessage="1" showErrorMessage="1" errorTitle="Redni broj bilješke" error="Redni broj bilješke mora biti text duljine najviše 10 znakova." sqref="J146:J164 J52 J54 J86:J87 J89 J91 J93 J199:J201 J166:J171 J173:J179 J182:J183 J185:J197 J10:J12 J140:J143 J95 J138 J115:J117 J119:J126 J129:J136 J24:J26 J36:J39">
      <formula1>10</formula1>
      <formula2>0</formula2>
    </dataValidation>
  </dataValidations>
  <pageMargins left="0.7" right="0.7" top="0.75" bottom="0.75" header="0.3" footer="0.3"/>
  <pageSetup paperSize="9" orientation="landscape" r:id="rId1"/>
  <ignoredErrors>
    <ignoredError sqref="L95 L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63"/>
  <sheetViews>
    <sheetView topLeftCell="A7" workbookViewId="0">
      <selection activeCell="U148" sqref="U148"/>
    </sheetView>
  </sheetViews>
  <sheetFormatPr defaultRowHeight="15" x14ac:dyDescent="0.25"/>
  <cols>
    <col min="12" max="12" width="17.7109375" customWidth="1"/>
    <col min="13" max="13" width="15.28515625" customWidth="1"/>
  </cols>
  <sheetData>
    <row r="3" spans="3:13" ht="15.75" x14ac:dyDescent="0.25">
      <c r="C3" s="182" t="s">
        <v>152</v>
      </c>
      <c r="D3" s="182"/>
      <c r="E3" s="182"/>
      <c r="F3" s="182"/>
      <c r="G3" s="182"/>
      <c r="H3" s="182"/>
      <c r="I3" s="182"/>
      <c r="J3" s="182"/>
      <c r="K3" s="183"/>
      <c r="L3" s="184"/>
      <c r="M3" s="185"/>
    </row>
    <row r="4" spans="3:13" x14ac:dyDescent="0.25">
      <c r="C4" s="186" t="s">
        <v>0</v>
      </c>
      <c r="D4" s="186"/>
      <c r="E4" s="186"/>
      <c r="F4" s="186"/>
      <c r="G4" s="186"/>
      <c r="H4" s="186"/>
      <c r="I4" s="186"/>
      <c r="J4" s="186"/>
      <c r="K4" s="187"/>
      <c r="L4" s="188"/>
      <c r="M4" s="185"/>
    </row>
    <row r="5" spans="3:13" x14ac:dyDescent="0.25">
      <c r="C5" s="1"/>
      <c r="D5" s="2"/>
      <c r="E5" s="2"/>
      <c r="F5" s="2"/>
      <c r="G5" s="2"/>
      <c r="H5" s="2"/>
      <c r="I5" s="2"/>
      <c r="J5" s="2"/>
      <c r="K5" s="2"/>
      <c r="L5" s="3"/>
    </row>
    <row r="6" spans="3:13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3:13" ht="21.75" thickBot="1" x14ac:dyDescent="0.3">
      <c r="C7" s="174" t="s">
        <v>1</v>
      </c>
      <c r="D7" s="174"/>
      <c r="E7" s="174"/>
      <c r="F7" s="174"/>
      <c r="G7" s="174"/>
      <c r="H7" s="174"/>
      <c r="I7" s="4" t="s">
        <v>2</v>
      </c>
      <c r="J7" s="4" t="s">
        <v>3</v>
      </c>
      <c r="K7" s="5"/>
      <c r="L7" s="9" t="s">
        <v>4</v>
      </c>
      <c r="M7" s="9" t="s">
        <v>161</v>
      </c>
    </row>
    <row r="8" spans="3:13" x14ac:dyDescent="0.25">
      <c r="C8" s="196">
        <v>1</v>
      </c>
      <c r="D8" s="196"/>
      <c r="E8" s="196"/>
      <c r="F8" s="196"/>
      <c r="G8" s="196"/>
      <c r="H8" s="196"/>
      <c r="I8" s="49">
        <v>2</v>
      </c>
      <c r="J8" s="49">
        <v>3</v>
      </c>
      <c r="K8" s="7"/>
      <c r="L8" s="10">
        <v>4</v>
      </c>
      <c r="M8" s="10">
        <v>5</v>
      </c>
    </row>
    <row r="9" spans="3:13" x14ac:dyDescent="0.25">
      <c r="C9" s="180" t="s">
        <v>153</v>
      </c>
      <c r="D9" s="180"/>
      <c r="E9" s="180"/>
      <c r="F9" s="180"/>
      <c r="G9" s="180"/>
      <c r="H9" s="180"/>
      <c r="I9" s="34">
        <v>125</v>
      </c>
      <c r="J9" s="35"/>
      <c r="K9" s="19"/>
      <c r="L9" s="20">
        <f>L10+L11+L23+L24+L25</f>
        <v>2467200</v>
      </c>
      <c r="M9" s="20">
        <f>M10+M11+M23+M24+M25</f>
        <v>2437380</v>
      </c>
    </row>
    <row r="10" spans="3:13" x14ac:dyDescent="0.25">
      <c r="C10" s="189" t="s">
        <v>5</v>
      </c>
      <c r="D10" s="189"/>
      <c r="E10" s="189"/>
      <c r="F10" s="189"/>
      <c r="G10" s="189"/>
      <c r="H10" s="189"/>
      <c r="I10" s="28">
        <v>126</v>
      </c>
      <c r="J10" s="29"/>
      <c r="K10" s="22"/>
      <c r="L10" s="43">
        <v>0</v>
      </c>
      <c r="M10" s="43">
        <v>0</v>
      </c>
    </row>
    <row r="11" spans="3:13" x14ac:dyDescent="0.25">
      <c r="C11" s="189" t="s">
        <v>6</v>
      </c>
      <c r="D11" s="189"/>
      <c r="E11" s="189"/>
      <c r="F11" s="189"/>
      <c r="G11" s="189"/>
      <c r="H11" s="189"/>
      <c r="I11" s="28">
        <v>127</v>
      </c>
      <c r="J11" s="29"/>
      <c r="K11" s="22"/>
      <c r="L11" s="43">
        <f>SUM(L12:L22)</f>
        <v>1968700</v>
      </c>
      <c r="M11" s="43">
        <v>1906661</v>
      </c>
    </row>
    <row r="12" spans="3:13" x14ac:dyDescent="0.25">
      <c r="C12" s="6"/>
      <c r="D12" s="193" t="s">
        <v>93</v>
      </c>
      <c r="E12" s="193"/>
      <c r="F12" s="193"/>
      <c r="G12" s="193"/>
      <c r="H12" s="193"/>
      <c r="I12" s="12"/>
      <c r="J12" s="13">
        <v>7510</v>
      </c>
      <c r="K12" s="50"/>
      <c r="L12" s="51">
        <v>24000</v>
      </c>
      <c r="M12" s="51"/>
    </row>
    <row r="13" spans="3:13" x14ac:dyDescent="0.25">
      <c r="C13" s="6"/>
      <c r="D13" s="195" t="s">
        <v>94</v>
      </c>
      <c r="E13" s="195"/>
      <c r="F13" s="195"/>
      <c r="G13" s="195"/>
      <c r="H13" s="195"/>
      <c r="I13" s="12"/>
      <c r="J13" s="13">
        <v>75101</v>
      </c>
      <c r="K13" s="17"/>
      <c r="L13" s="18">
        <v>200</v>
      </c>
      <c r="M13" s="18"/>
    </row>
    <row r="14" spans="3:13" x14ac:dyDescent="0.25">
      <c r="C14" s="6"/>
      <c r="D14" s="195" t="s">
        <v>160</v>
      </c>
      <c r="E14" s="195"/>
      <c r="F14" s="195"/>
      <c r="G14" s="195"/>
      <c r="H14" s="195"/>
      <c r="I14" s="12"/>
      <c r="J14" s="16">
        <v>7511</v>
      </c>
      <c r="K14" s="17"/>
      <c r="L14" s="18">
        <v>58000</v>
      </c>
      <c r="M14" s="18"/>
    </row>
    <row r="15" spans="3:13" x14ac:dyDescent="0.25">
      <c r="C15" s="6"/>
      <c r="D15" s="195" t="s">
        <v>95</v>
      </c>
      <c r="E15" s="195"/>
      <c r="F15" s="195"/>
      <c r="G15" s="195"/>
      <c r="H15" s="195"/>
      <c r="I15" s="12"/>
      <c r="J15" s="13">
        <v>75111</v>
      </c>
      <c r="K15" s="17"/>
      <c r="L15" s="18">
        <v>1500</v>
      </c>
      <c r="M15" s="18"/>
    </row>
    <row r="16" spans="3:13" x14ac:dyDescent="0.25">
      <c r="C16" s="6"/>
      <c r="D16" s="195" t="s">
        <v>96</v>
      </c>
      <c r="E16" s="195"/>
      <c r="F16" s="195"/>
      <c r="G16" s="195"/>
      <c r="H16" s="195"/>
      <c r="I16" s="12"/>
      <c r="J16" s="13">
        <v>75112</v>
      </c>
      <c r="K16" s="17"/>
      <c r="L16" s="18">
        <v>750000</v>
      </c>
      <c r="M16" s="18"/>
    </row>
    <row r="17" spans="3:13" x14ac:dyDescent="0.25">
      <c r="C17" s="6"/>
      <c r="D17" s="195" t="s">
        <v>97</v>
      </c>
      <c r="E17" s="195"/>
      <c r="F17" s="195"/>
      <c r="G17" s="195"/>
      <c r="H17" s="195"/>
      <c r="I17" s="12"/>
      <c r="J17" s="16">
        <v>75113</v>
      </c>
      <c r="K17" s="17"/>
      <c r="L17" s="18">
        <v>250000</v>
      </c>
      <c r="M17" s="18"/>
    </row>
    <row r="18" spans="3:13" x14ac:dyDescent="0.25">
      <c r="C18" s="6"/>
      <c r="D18" s="195" t="s">
        <v>98</v>
      </c>
      <c r="E18" s="195"/>
      <c r="F18" s="195"/>
      <c r="G18" s="195"/>
      <c r="H18" s="195"/>
      <c r="I18" s="12"/>
      <c r="J18" s="13">
        <v>7515</v>
      </c>
      <c r="K18" s="17"/>
      <c r="L18" s="18">
        <v>110000</v>
      </c>
      <c r="M18" s="18"/>
    </row>
    <row r="19" spans="3:13" x14ac:dyDescent="0.25">
      <c r="C19" s="6"/>
      <c r="D19" s="195" t="s">
        <v>99</v>
      </c>
      <c r="E19" s="195"/>
      <c r="F19" s="195"/>
      <c r="G19" s="195"/>
      <c r="H19" s="195"/>
      <c r="I19" s="12"/>
      <c r="J19" s="13">
        <v>7610</v>
      </c>
      <c r="K19" s="17"/>
      <c r="L19" s="18">
        <v>5000</v>
      </c>
      <c r="M19" s="18"/>
    </row>
    <row r="20" spans="3:13" x14ac:dyDescent="0.25">
      <c r="C20" s="6"/>
      <c r="D20" s="195" t="s">
        <v>100</v>
      </c>
      <c r="E20" s="195"/>
      <c r="F20" s="195"/>
      <c r="G20" s="195"/>
      <c r="H20" s="195"/>
      <c r="I20" s="12"/>
      <c r="J20" s="16">
        <v>7613</v>
      </c>
      <c r="K20" s="17"/>
      <c r="L20" s="18">
        <v>120000</v>
      </c>
      <c r="M20" s="18"/>
    </row>
    <row r="21" spans="3:13" x14ac:dyDescent="0.25">
      <c r="C21" s="6"/>
      <c r="D21" s="195" t="s">
        <v>101</v>
      </c>
      <c r="E21" s="195"/>
      <c r="F21" s="195"/>
      <c r="G21" s="195"/>
      <c r="H21" s="195"/>
      <c r="I21" s="12"/>
      <c r="J21" s="13">
        <v>76130</v>
      </c>
      <c r="K21" s="17"/>
      <c r="L21" s="18">
        <v>450000</v>
      </c>
      <c r="M21" s="18"/>
    </row>
    <row r="22" spans="3:13" x14ac:dyDescent="0.25">
      <c r="C22" s="6"/>
      <c r="D22" s="194" t="s">
        <v>102</v>
      </c>
      <c r="E22" s="194"/>
      <c r="F22" s="194"/>
      <c r="G22" s="194"/>
      <c r="H22" s="194"/>
      <c r="I22" s="12"/>
      <c r="J22" s="13">
        <v>7614</v>
      </c>
      <c r="K22" s="17"/>
      <c r="L22" s="18">
        <v>200000</v>
      </c>
      <c r="M22" s="18"/>
    </row>
    <row r="23" spans="3:13" x14ac:dyDescent="0.25">
      <c r="C23" s="189" t="s">
        <v>140</v>
      </c>
      <c r="D23" s="189"/>
      <c r="E23" s="189"/>
      <c r="F23" s="189"/>
      <c r="G23" s="189"/>
      <c r="H23" s="189"/>
      <c r="I23" s="28">
        <v>128</v>
      </c>
      <c r="J23" s="29"/>
      <c r="K23" s="22"/>
      <c r="L23" s="43">
        <v>0</v>
      </c>
      <c r="M23" s="43">
        <v>0</v>
      </c>
    </row>
    <row r="24" spans="3:13" x14ac:dyDescent="0.25">
      <c r="C24" s="189" t="s">
        <v>141</v>
      </c>
      <c r="D24" s="189"/>
      <c r="E24" s="189"/>
      <c r="F24" s="189"/>
      <c r="G24" s="189"/>
      <c r="H24" s="189"/>
      <c r="I24" s="28">
        <v>129</v>
      </c>
      <c r="J24" s="29"/>
      <c r="K24" s="22"/>
      <c r="L24" s="43">
        <v>0</v>
      </c>
      <c r="M24" s="43">
        <v>0</v>
      </c>
    </row>
    <row r="25" spans="3:13" x14ac:dyDescent="0.25">
      <c r="C25" s="189" t="s">
        <v>142</v>
      </c>
      <c r="D25" s="189"/>
      <c r="E25" s="189"/>
      <c r="F25" s="189"/>
      <c r="G25" s="189"/>
      <c r="H25" s="189"/>
      <c r="I25" s="28">
        <v>130</v>
      </c>
      <c r="J25" s="29"/>
      <c r="K25" s="22"/>
      <c r="L25" s="43">
        <f>SUM(L26:L34)</f>
        <v>498500</v>
      </c>
      <c r="M25" s="43">
        <v>530719</v>
      </c>
    </row>
    <row r="26" spans="3:13" x14ac:dyDescent="0.25">
      <c r="C26" s="6"/>
      <c r="D26" s="193" t="s">
        <v>143</v>
      </c>
      <c r="E26" s="193"/>
      <c r="F26" s="193"/>
      <c r="G26" s="193"/>
      <c r="H26" s="193"/>
      <c r="I26" s="16"/>
      <c r="J26" s="13">
        <v>7570</v>
      </c>
      <c r="K26" s="17"/>
      <c r="L26" s="18">
        <v>13000</v>
      </c>
      <c r="M26" s="18"/>
    </row>
    <row r="27" spans="3:13" x14ac:dyDescent="0.25">
      <c r="C27" s="6"/>
      <c r="D27" s="195" t="s">
        <v>144</v>
      </c>
      <c r="E27" s="195"/>
      <c r="F27" s="195"/>
      <c r="G27" s="195"/>
      <c r="H27" s="195"/>
      <c r="I27" s="16"/>
      <c r="J27" s="13">
        <v>75701</v>
      </c>
      <c r="K27" s="17"/>
      <c r="L27" s="18">
        <v>155000</v>
      </c>
      <c r="M27" s="18"/>
    </row>
    <row r="28" spans="3:13" x14ac:dyDescent="0.25">
      <c r="C28" s="6"/>
      <c r="D28" s="195" t="s">
        <v>145</v>
      </c>
      <c r="E28" s="195"/>
      <c r="F28" s="195"/>
      <c r="G28" s="195"/>
      <c r="H28" s="195"/>
      <c r="I28" s="16"/>
      <c r="J28" s="16">
        <v>75702</v>
      </c>
      <c r="K28" s="17"/>
      <c r="L28" s="18">
        <v>15000</v>
      </c>
      <c r="M28" s="18"/>
    </row>
    <row r="29" spans="3:13" x14ac:dyDescent="0.25">
      <c r="C29" s="6"/>
      <c r="D29" s="195" t="s">
        <v>146</v>
      </c>
      <c r="E29" s="195"/>
      <c r="F29" s="195"/>
      <c r="G29" s="195"/>
      <c r="H29" s="195"/>
      <c r="I29" s="16"/>
      <c r="J29" s="13">
        <v>7520</v>
      </c>
      <c r="K29" s="17"/>
      <c r="L29" s="18">
        <v>2000</v>
      </c>
      <c r="M29" s="18"/>
    </row>
    <row r="30" spans="3:13" x14ac:dyDescent="0.25">
      <c r="C30" s="6"/>
      <c r="D30" s="195" t="s">
        <v>147</v>
      </c>
      <c r="E30" s="195"/>
      <c r="F30" s="195"/>
      <c r="G30" s="195"/>
      <c r="H30" s="195"/>
      <c r="I30" s="16"/>
      <c r="J30" s="13">
        <v>7891</v>
      </c>
      <c r="K30" s="17"/>
      <c r="L30" s="18">
        <v>100000</v>
      </c>
      <c r="M30" s="18"/>
    </row>
    <row r="31" spans="3:13" x14ac:dyDescent="0.25">
      <c r="C31" s="6"/>
      <c r="D31" s="195" t="s">
        <v>148</v>
      </c>
      <c r="E31" s="195"/>
      <c r="F31" s="195"/>
      <c r="G31" s="195"/>
      <c r="H31" s="195"/>
      <c r="I31" s="16"/>
      <c r="J31" s="16">
        <v>7895</v>
      </c>
      <c r="K31" s="17"/>
      <c r="L31" s="18">
        <v>3500</v>
      </c>
      <c r="M31" s="18"/>
    </row>
    <row r="32" spans="3:13" x14ac:dyDescent="0.25">
      <c r="C32" s="6"/>
      <c r="D32" s="195" t="s">
        <v>149</v>
      </c>
      <c r="E32" s="195"/>
      <c r="F32" s="195"/>
      <c r="G32" s="195"/>
      <c r="H32" s="195"/>
      <c r="I32" s="16"/>
      <c r="J32" s="13">
        <v>78961</v>
      </c>
      <c r="K32" s="17"/>
      <c r="L32" s="18">
        <v>50000</v>
      </c>
      <c r="M32" s="18"/>
    </row>
    <row r="33" spans="3:13" x14ac:dyDescent="0.25">
      <c r="C33" s="6"/>
      <c r="D33" s="195" t="s">
        <v>150</v>
      </c>
      <c r="E33" s="195"/>
      <c r="F33" s="195"/>
      <c r="G33" s="195"/>
      <c r="H33" s="195"/>
      <c r="I33" s="16"/>
      <c r="J33" s="13">
        <v>78971</v>
      </c>
      <c r="K33" s="17"/>
      <c r="L33" s="18">
        <v>100000</v>
      </c>
      <c r="M33" s="18"/>
    </row>
    <row r="34" spans="3:13" x14ac:dyDescent="0.25">
      <c r="C34" s="6"/>
      <c r="D34" s="194" t="s">
        <v>151</v>
      </c>
      <c r="E34" s="194"/>
      <c r="F34" s="194"/>
      <c r="G34" s="194"/>
      <c r="H34" s="194"/>
      <c r="I34" s="16"/>
      <c r="J34" s="16">
        <v>78972</v>
      </c>
      <c r="K34" s="30"/>
      <c r="L34" s="31">
        <v>60000</v>
      </c>
      <c r="M34" s="31"/>
    </row>
    <row r="35" spans="3:13" ht="27.75" customHeight="1" x14ac:dyDescent="0.25">
      <c r="C35" s="180" t="s">
        <v>154</v>
      </c>
      <c r="D35" s="180"/>
      <c r="E35" s="180"/>
      <c r="F35" s="180"/>
      <c r="G35" s="180"/>
      <c r="H35" s="180"/>
      <c r="I35" s="34">
        <v>131</v>
      </c>
      <c r="J35" s="35"/>
      <c r="K35" s="19"/>
      <c r="L35" s="38">
        <f>(L36+L37+L85+L92+L94+L114+L118+L125)</f>
        <v>2745300</v>
      </c>
      <c r="M35" s="38">
        <f>(M36+M37+M85+M92+M94+M114+M118+M125)</f>
        <v>2718200</v>
      </c>
    </row>
    <row r="36" spans="3:13" ht="23.25" customHeight="1" x14ac:dyDescent="0.25">
      <c r="C36" s="189" t="s">
        <v>125</v>
      </c>
      <c r="D36" s="189"/>
      <c r="E36" s="189"/>
      <c r="F36" s="189"/>
      <c r="G36" s="189"/>
      <c r="H36" s="189"/>
      <c r="I36" s="28">
        <v>132</v>
      </c>
      <c r="J36" s="29"/>
      <c r="K36" s="22"/>
      <c r="L36" s="43">
        <v>0</v>
      </c>
      <c r="M36" s="43">
        <v>0</v>
      </c>
    </row>
    <row r="37" spans="3:13" x14ac:dyDescent="0.25">
      <c r="C37" s="189" t="s">
        <v>126</v>
      </c>
      <c r="D37" s="189"/>
      <c r="E37" s="189"/>
      <c r="F37" s="189"/>
      <c r="G37" s="189"/>
      <c r="H37" s="189"/>
      <c r="I37" s="28">
        <v>133</v>
      </c>
      <c r="J37" s="29"/>
      <c r="K37" s="22"/>
      <c r="L37" s="43">
        <f>SUM(L38,L51,L53)</f>
        <v>1235800</v>
      </c>
      <c r="M37" s="43">
        <f>SUM(M38,M51,M53)</f>
        <v>1246192</v>
      </c>
    </row>
    <row r="38" spans="3:13" x14ac:dyDescent="0.25">
      <c r="C38" s="192" t="s">
        <v>127</v>
      </c>
      <c r="D38" s="192"/>
      <c r="E38" s="192"/>
      <c r="F38" s="192"/>
      <c r="G38" s="192"/>
      <c r="H38" s="192"/>
      <c r="I38" s="36">
        <v>134</v>
      </c>
      <c r="J38" s="37"/>
      <c r="K38" s="25"/>
      <c r="L38" s="44">
        <f>SUM(L39:L50)</f>
        <v>301000</v>
      </c>
      <c r="M38" s="44">
        <v>285589</v>
      </c>
    </row>
    <row r="39" spans="3:13" x14ac:dyDescent="0.25">
      <c r="C39" s="6"/>
      <c r="D39" s="193" t="s">
        <v>128</v>
      </c>
      <c r="E39" s="193"/>
      <c r="F39" s="193"/>
      <c r="G39" s="193"/>
      <c r="H39" s="193"/>
      <c r="I39" s="16"/>
      <c r="J39" s="16">
        <v>4000</v>
      </c>
      <c r="K39" s="32"/>
      <c r="L39" s="33">
        <v>36000</v>
      </c>
      <c r="M39" s="33"/>
    </row>
    <row r="40" spans="3:13" x14ac:dyDescent="0.25">
      <c r="C40" s="6"/>
      <c r="D40" s="195" t="s">
        <v>129</v>
      </c>
      <c r="E40" s="195"/>
      <c r="F40" s="195"/>
      <c r="G40" s="195"/>
      <c r="H40" s="195"/>
      <c r="I40" s="16"/>
      <c r="J40" s="13">
        <v>40001</v>
      </c>
      <c r="K40" s="14"/>
      <c r="L40" s="15">
        <v>155000</v>
      </c>
      <c r="M40" s="15"/>
    </row>
    <row r="41" spans="3:13" x14ac:dyDescent="0.25">
      <c r="C41" s="6"/>
      <c r="D41" s="195" t="s">
        <v>130</v>
      </c>
      <c r="E41" s="195"/>
      <c r="F41" s="195"/>
      <c r="G41" s="195"/>
      <c r="H41" s="195"/>
      <c r="I41" s="16"/>
      <c r="J41" s="13">
        <v>4001</v>
      </c>
      <c r="K41" s="14"/>
      <c r="L41" s="15">
        <v>8000</v>
      </c>
      <c r="M41" s="15"/>
    </row>
    <row r="42" spans="3:13" x14ac:dyDescent="0.25">
      <c r="C42" s="6"/>
      <c r="D42" s="195" t="s">
        <v>131</v>
      </c>
      <c r="E42" s="195"/>
      <c r="F42" s="195"/>
      <c r="G42" s="195"/>
      <c r="H42" s="195"/>
      <c r="I42" s="16"/>
      <c r="J42" s="16">
        <v>4003</v>
      </c>
      <c r="K42" s="14"/>
      <c r="L42" s="15">
        <v>8000</v>
      </c>
      <c r="M42" s="15"/>
    </row>
    <row r="43" spans="3:13" x14ac:dyDescent="0.25">
      <c r="C43" s="6"/>
      <c r="D43" s="195" t="s">
        <v>132</v>
      </c>
      <c r="E43" s="195"/>
      <c r="F43" s="195"/>
      <c r="G43" s="195"/>
      <c r="H43" s="195"/>
      <c r="I43" s="16"/>
      <c r="J43" s="13">
        <v>4004</v>
      </c>
      <c r="K43" s="14"/>
      <c r="L43" s="15">
        <v>8000</v>
      </c>
      <c r="M43" s="15"/>
    </row>
    <row r="44" spans="3:13" x14ac:dyDescent="0.25">
      <c r="C44" s="6"/>
      <c r="D44" s="195" t="s">
        <v>133</v>
      </c>
      <c r="E44" s="195"/>
      <c r="F44" s="195"/>
      <c r="G44" s="195"/>
      <c r="H44" s="195"/>
      <c r="I44" s="16"/>
      <c r="J44" s="13">
        <v>4010</v>
      </c>
      <c r="K44" s="14"/>
      <c r="L44" s="15">
        <v>27000</v>
      </c>
      <c r="M44" s="15"/>
    </row>
    <row r="45" spans="3:13" x14ac:dyDescent="0.25">
      <c r="C45" s="6"/>
      <c r="D45" s="195" t="s">
        <v>134</v>
      </c>
      <c r="E45" s="195"/>
      <c r="F45" s="195"/>
      <c r="G45" s="195"/>
      <c r="H45" s="195"/>
      <c r="I45" s="16"/>
      <c r="J45" s="16">
        <v>40100</v>
      </c>
      <c r="K45" s="14"/>
      <c r="L45" s="15">
        <v>14000</v>
      </c>
      <c r="M45" s="15"/>
    </row>
    <row r="46" spans="3:13" x14ac:dyDescent="0.25">
      <c r="C46" s="6"/>
      <c r="D46" s="195" t="s">
        <v>135</v>
      </c>
      <c r="E46" s="195"/>
      <c r="F46" s="195"/>
      <c r="G46" s="195"/>
      <c r="H46" s="195"/>
      <c r="I46" s="16"/>
      <c r="J46" s="13">
        <v>4011</v>
      </c>
      <c r="K46" s="14"/>
      <c r="L46" s="15">
        <v>11000</v>
      </c>
      <c r="M46" s="15"/>
    </row>
    <row r="47" spans="3:13" x14ac:dyDescent="0.25">
      <c r="C47" s="6"/>
      <c r="D47" s="195" t="s">
        <v>136</v>
      </c>
      <c r="E47" s="195"/>
      <c r="F47" s="195"/>
      <c r="G47" s="195"/>
      <c r="H47" s="195"/>
      <c r="I47" s="16"/>
      <c r="J47" s="13">
        <v>40111</v>
      </c>
      <c r="K47" s="14"/>
      <c r="L47" s="15">
        <v>5000</v>
      </c>
      <c r="M47" s="15"/>
    </row>
    <row r="48" spans="3:13" x14ac:dyDescent="0.25">
      <c r="C48" s="6"/>
      <c r="D48" s="195" t="s">
        <v>137</v>
      </c>
      <c r="E48" s="195"/>
      <c r="F48" s="195"/>
      <c r="G48" s="195"/>
      <c r="H48" s="195"/>
      <c r="I48" s="16"/>
      <c r="J48" s="16">
        <v>4040</v>
      </c>
      <c r="K48" s="14"/>
      <c r="L48" s="15">
        <v>2000</v>
      </c>
      <c r="M48" s="15"/>
    </row>
    <row r="49" spans="3:13" x14ac:dyDescent="0.25">
      <c r="C49" s="6"/>
      <c r="D49" s="195" t="s">
        <v>138</v>
      </c>
      <c r="E49" s="195"/>
      <c r="F49" s="195"/>
      <c r="G49" s="195"/>
      <c r="H49" s="195"/>
      <c r="I49" s="16"/>
      <c r="J49" s="13">
        <v>4050</v>
      </c>
      <c r="K49" s="14"/>
      <c r="L49" s="15">
        <v>9000</v>
      </c>
      <c r="M49" s="15"/>
    </row>
    <row r="50" spans="3:13" x14ac:dyDescent="0.25">
      <c r="C50" s="6"/>
      <c r="D50" s="194" t="s">
        <v>139</v>
      </c>
      <c r="E50" s="194"/>
      <c r="F50" s="194"/>
      <c r="G50" s="194"/>
      <c r="H50" s="194"/>
      <c r="I50" s="16"/>
      <c r="J50" s="13">
        <v>4090</v>
      </c>
      <c r="K50" s="39"/>
      <c r="L50" s="40">
        <v>18000</v>
      </c>
      <c r="M50" s="40"/>
    </row>
    <row r="51" spans="3:13" x14ac:dyDescent="0.25">
      <c r="C51" s="192" t="s">
        <v>7</v>
      </c>
      <c r="D51" s="192"/>
      <c r="E51" s="192"/>
      <c r="F51" s="192"/>
      <c r="G51" s="192"/>
      <c r="H51" s="192"/>
      <c r="I51" s="36">
        <v>135</v>
      </c>
      <c r="J51" s="37"/>
      <c r="K51" s="25"/>
      <c r="L51" s="26">
        <f>SUM(L52)</f>
        <v>400000</v>
      </c>
      <c r="M51" s="26">
        <v>425248</v>
      </c>
    </row>
    <row r="52" spans="3:13" x14ac:dyDescent="0.25">
      <c r="C52" s="6"/>
      <c r="D52" s="191" t="s">
        <v>8</v>
      </c>
      <c r="E52" s="191"/>
      <c r="F52" s="191"/>
      <c r="G52" s="191"/>
      <c r="H52" s="191"/>
      <c r="I52" s="16"/>
      <c r="J52" s="13">
        <v>7100</v>
      </c>
      <c r="K52" s="41"/>
      <c r="L52" s="42">
        <v>400000</v>
      </c>
      <c r="M52" s="42"/>
    </row>
    <row r="53" spans="3:13" x14ac:dyDescent="0.25">
      <c r="C53" s="192" t="s">
        <v>9</v>
      </c>
      <c r="D53" s="192"/>
      <c r="E53" s="192"/>
      <c r="F53" s="192"/>
      <c r="G53" s="192"/>
      <c r="H53" s="192"/>
      <c r="I53" s="36">
        <v>136</v>
      </c>
      <c r="J53" s="37"/>
      <c r="K53" s="25"/>
      <c r="L53" s="26">
        <f>SUM(L54:L84)</f>
        <v>534800</v>
      </c>
      <c r="M53" s="26">
        <v>535355</v>
      </c>
    </row>
    <row r="54" spans="3:13" x14ac:dyDescent="0.25">
      <c r="C54" s="6"/>
      <c r="D54" s="193" t="s">
        <v>10</v>
      </c>
      <c r="E54" s="193"/>
      <c r="F54" s="193"/>
      <c r="G54" s="193"/>
      <c r="H54" s="193"/>
      <c r="I54" s="16"/>
      <c r="J54" s="16">
        <v>41011</v>
      </c>
      <c r="K54" s="32"/>
      <c r="L54" s="33">
        <v>180000</v>
      </c>
      <c r="M54" s="33"/>
    </row>
    <row r="55" spans="3:13" x14ac:dyDescent="0.25">
      <c r="C55" s="6"/>
      <c r="D55" s="195" t="s">
        <v>11</v>
      </c>
      <c r="E55" s="195"/>
      <c r="F55" s="195"/>
      <c r="G55" s="195"/>
      <c r="H55" s="195"/>
      <c r="I55" s="16"/>
      <c r="J55" s="13">
        <v>4106</v>
      </c>
      <c r="K55" s="14"/>
      <c r="L55" s="15">
        <v>1000</v>
      </c>
      <c r="M55" s="15"/>
    </row>
    <row r="56" spans="3:13" x14ac:dyDescent="0.25">
      <c r="C56" s="6"/>
      <c r="D56" s="195" t="s">
        <v>12</v>
      </c>
      <c r="E56" s="195"/>
      <c r="F56" s="195"/>
      <c r="G56" s="195"/>
      <c r="H56" s="195"/>
      <c r="I56" s="16"/>
      <c r="J56" s="13">
        <v>4110</v>
      </c>
      <c r="K56" s="14"/>
      <c r="L56" s="15">
        <v>5000</v>
      </c>
      <c r="M56" s="15"/>
    </row>
    <row r="57" spans="3:13" x14ac:dyDescent="0.25">
      <c r="C57" s="6"/>
      <c r="D57" s="195" t="s">
        <v>13</v>
      </c>
      <c r="E57" s="195"/>
      <c r="F57" s="195"/>
      <c r="G57" s="195"/>
      <c r="H57" s="195"/>
      <c r="I57" s="16"/>
      <c r="J57" s="16">
        <v>4111</v>
      </c>
      <c r="K57" s="14"/>
      <c r="L57" s="15">
        <v>20000</v>
      </c>
      <c r="M57" s="15"/>
    </row>
    <row r="58" spans="3:13" x14ac:dyDescent="0.25">
      <c r="C58" s="6"/>
      <c r="D58" s="195" t="s">
        <v>14</v>
      </c>
      <c r="E58" s="195"/>
      <c r="F58" s="195"/>
      <c r="G58" s="195"/>
      <c r="H58" s="195"/>
      <c r="I58" s="16"/>
      <c r="J58" s="13">
        <v>41110</v>
      </c>
      <c r="K58" s="14"/>
      <c r="L58" s="15">
        <v>1500</v>
      </c>
      <c r="M58" s="15"/>
    </row>
    <row r="59" spans="3:13" x14ac:dyDescent="0.25">
      <c r="C59" s="6"/>
      <c r="D59" s="195" t="s">
        <v>15</v>
      </c>
      <c r="E59" s="195"/>
      <c r="F59" s="195"/>
      <c r="G59" s="195"/>
      <c r="H59" s="195"/>
      <c r="I59" s="16"/>
      <c r="J59" s="13">
        <v>4122</v>
      </c>
      <c r="K59" s="14"/>
      <c r="L59" s="15">
        <v>15000</v>
      </c>
      <c r="M59" s="15"/>
    </row>
    <row r="60" spans="3:13" x14ac:dyDescent="0.25">
      <c r="C60" s="6"/>
      <c r="D60" s="195" t="s">
        <v>16</v>
      </c>
      <c r="E60" s="195"/>
      <c r="F60" s="195"/>
      <c r="G60" s="195"/>
      <c r="H60" s="195"/>
      <c r="I60" s="16"/>
      <c r="J60" s="16">
        <v>4130</v>
      </c>
      <c r="K60" s="14"/>
      <c r="L60" s="15">
        <v>22000</v>
      </c>
      <c r="M60" s="15"/>
    </row>
    <row r="61" spans="3:13" x14ac:dyDescent="0.25">
      <c r="C61" s="6"/>
      <c r="D61" s="195" t="s">
        <v>17</v>
      </c>
      <c r="E61" s="195"/>
      <c r="F61" s="195"/>
      <c r="G61" s="195"/>
      <c r="H61" s="195"/>
      <c r="I61" s="16"/>
      <c r="J61" s="13">
        <v>4150</v>
      </c>
      <c r="K61" s="14"/>
      <c r="L61" s="15">
        <v>72000</v>
      </c>
      <c r="M61" s="15"/>
    </row>
    <row r="62" spans="3:13" x14ac:dyDescent="0.25">
      <c r="C62" s="6"/>
      <c r="D62" s="195" t="s">
        <v>18</v>
      </c>
      <c r="E62" s="195"/>
      <c r="F62" s="195"/>
      <c r="G62" s="195"/>
      <c r="H62" s="195"/>
      <c r="I62" s="16"/>
      <c r="J62" s="13">
        <v>4152</v>
      </c>
      <c r="K62" s="14"/>
      <c r="L62" s="15">
        <v>18000</v>
      </c>
      <c r="M62" s="15"/>
    </row>
    <row r="63" spans="3:13" x14ac:dyDescent="0.25">
      <c r="C63" s="6"/>
      <c r="D63" s="195" t="s">
        <v>19</v>
      </c>
      <c r="E63" s="195"/>
      <c r="F63" s="195"/>
      <c r="G63" s="195"/>
      <c r="H63" s="195"/>
      <c r="I63" s="16"/>
      <c r="J63" s="16">
        <v>4160</v>
      </c>
      <c r="K63" s="14"/>
      <c r="L63" s="15">
        <v>7000</v>
      </c>
      <c r="M63" s="15"/>
    </row>
    <row r="64" spans="3:13" x14ac:dyDescent="0.25">
      <c r="C64" s="6"/>
      <c r="D64" s="195" t="s">
        <v>20</v>
      </c>
      <c r="E64" s="195"/>
      <c r="F64" s="195"/>
      <c r="G64" s="195"/>
      <c r="H64" s="195"/>
      <c r="I64" s="16"/>
      <c r="J64" s="13">
        <v>4162</v>
      </c>
      <c r="K64" s="14"/>
      <c r="L64" s="15">
        <v>14000</v>
      </c>
      <c r="M64" s="15"/>
    </row>
    <row r="65" spans="3:13" x14ac:dyDescent="0.25">
      <c r="C65" s="6"/>
      <c r="D65" s="195" t="s">
        <v>21</v>
      </c>
      <c r="E65" s="195"/>
      <c r="F65" s="195"/>
      <c r="G65" s="195"/>
      <c r="H65" s="195"/>
      <c r="I65" s="16"/>
      <c r="J65" s="13">
        <v>4180</v>
      </c>
      <c r="K65" s="14"/>
      <c r="L65" s="15">
        <v>2000</v>
      </c>
      <c r="M65" s="15"/>
    </row>
    <row r="66" spans="3:13" x14ac:dyDescent="0.25">
      <c r="C66" s="6"/>
      <c r="D66" s="195" t="s">
        <v>22</v>
      </c>
      <c r="E66" s="195"/>
      <c r="F66" s="195"/>
      <c r="G66" s="195"/>
      <c r="H66" s="195"/>
      <c r="I66" s="16"/>
      <c r="J66" s="16">
        <v>41801</v>
      </c>
      <c r="K66" s="14"/>
      <c r="L66" s="15">
        <v>5000</v>
      </c>
      <c r="M66" s="15"/>
    </row>
    <row r="67" spans="3:13" x14ac:dyDescent="0.25">
      <c r="C67" s="6"/>
      <c r="D67" s="195" t="s">
        <v>23</v>
      </c>
      <c r="E67" s="195"/>
      <c r="F67" s="195"/>
      <c r="G67" s="195"/>
      <c r="H67" s="195"/>
      <c r="I67" s="16"/>
      <c r="J67" s="13">
        <v>4182</v>
      </c>
      <c r="K67" s="14"/>
      <c r="L67" s="15">
        <v>800</v>
      </c>
      <c r="M67" s="15"/>
    </row>
    <row r="68" spans="3:13" x14ac:dyDescent="0.25">
      <c r="C68" s="6"/>
      <c r="D68" s="195" t="s">
        <v>24</v>
      </c>
      <c r="E68" s="195"/>
      <c r="F68" s="195"/>
      <c r="G68" s="195"/>
      <c r="H68" s="195"/>
      <c r="I68" s="16"/>
      <c r="J68" s="13">
        <v>4184</v>
      </c>
      <c r="K68" s="14"/>
      <c r="L68" s="15">
        <v>9000</v>
      </c>
      <c r="M68" s="15"/>
    </row>
    <row r="69" spans="3:13" x14ac:dyDescent="0.25">
      <c r="C69" s="6"/>
      <c r="D69" s="195" t="s">
        <v>25</v>
      </c>
      <c r="E69" s="195"/>
      <c r="F69" s="195"/>
      <c r="G69" s="195"/>
      <c r="H69" s="195"/>
      <c r="I69" s="16"/>
      <c r="J69" s="16">
        <v>4186</v>
      </c>
      <c r="K69" s="14"/>
      <c r="L69" s="15">
        <v>1500</v>
      </c>
      <c r="M69" s="15"/>
    </row>
    <row r="70" spans="3:13" x14ac:dyDescent="0.25">
      <c r="C70" s="6"/>
      <c r="D70" s="195" t="s">
        <v>26</v>
      </c>
      <c r="E70" s="195"/>
      <c r="F70" s="195"/>
      <c r="G70" s="195"/>
      <c r="H70" s="195"/>
      <c r="I70" s="16"/>
      <c r="J70" s="13">
        <v>4187</v>
      </c>
      <c r="K70" s="14"/>
      <c r="L70" s="15">
        <v>5000</v>
      </c>
      <c r="M70" s="15"/>
    </row>
    <row r="71" spans="3:13" x14ac:dyDescent="0.25">
      <c r="C71" s="6"/>
      <c r="D71" s="195" t="s">
        <v>27</v>
      </c>
      <c r="E71" s="195"/>
      <c r="F71" s="195"/>
      <c r="G71" s="195"/>
      <c r="H71" s="195"/>
      <c r="I71" s="16"/>
      <c r="J71" s="13">
        <v>41871</v>
      </c>
      <c r="K71" s="14"/>
      <c r="L71" s="15">
        <v>15000</v>
      </c>
      <c r="M71" s="15"/>
    </row>
    <row r="72" spans="3:13" x14ac:dyDescent="0.25">
      <c r="C72" s="6"/>
      <c r="D72" s="195" t="s">
        <v>28</v>
      </c>
      <c r="E72" s="195"/>
      <c r="F72" s="195"/>
      <c r="G72" s="195"/>
      <c r="H72" s="195"/>
      <c r="I72" s="16"/>
      <c r="J72" s="16">
        <v>4188</v>
      </c>
      <c r="K72" s="14"/>
      <c r="L72" s="15">
        <v>1000</v>
      </c>
      <c r="M72" s="15"/>
    </row>
    <row r="73" spans="3:13" x14ac:dyDescent="0.25">
      <c r="C73" s="6"/>
      <c r="D73" s="195" t="s">
        <v>29</v>
      </c>
      <c r="E73" s="195"/>
      <c r="F73" s="195"/>
      <c r="G73" s="195"/>
      <c r="H73" s="195"/>
      <c r="I73" s="16"/>
      <c r="J73" s="13">
        <v>4189</v>
      </c>
      <c r="K73" s="14"/>
      <c r="L73" s="15">
        <v>5000</v>
      </c>
      <c r="M73" s="15"/>
    </row>
    <row r="74" spans="3:13" x14ac:dyDescent="0.25">
      <c r="C74" s="6"/>
      <c r="D74" s="195" t="s">
        <v>30</v>
      </c>
      <c r="E74" s="195"/>
      <c r="F74" s="195"/>
      <c r="G74" s="195"/>
      <c r="H74" s="195"/>
      <c r="I74" s="16"/>
      <c r="J74" s="13">
        <v>4200</v>
      </c>
      <c r="K74" s="14"/>
      <c r="L74" s="15">
        <v>3000</v>
      </c>
      <c r="M74" s="15"/>
    </row>
    <row r="75" spans="3:13" x14ac:dyDescent="0.25">
      <c r="C75" s="6"/>
      <c r="D75" s="195" t="s">
        <v>31</v>
      </c>
      <c r="E75" s="195"/>
      <c r="F75" s="195"/>
      <c r="G75" s="195"/>
      <c r="H75" s="195"/>
      <c r="I75" s="16"/>
      <c r="J75" s="16">
        <v>42001</v>
      </c>
      <c r="K75" s="14"/>
      <c r="L75" s="15">
        <v>2000</v>
      </c>
      <c r="M75" s="15"/>
    </row>
    <row r="76" spans="3:13" x14ac:dyDescent="0.25">
      <c r="C76" s="6"/>
      <c r="D76" s="195" t="s">
        <v>32</v>
      </c>
      <c r="E76" s="195"/>
      <c r="F76" s="195"/>
      <c r="G76" s="195"/>
      <c r="H76" s="195"/>
      <c r="I76" s="16"/>
      <c r="J76" s="13">
        <v>4210</v>
      </c>
      <c r="K76" s="14"/>
      <c r="L76" s="15">
        <v>15000</v>
      </c>
      <c r="M76" s="15"/>
    </row>
    <row r="77" spans="3:13" x14ac:dyDescent="0.25">
      <c r="C77" s="6"/>
      <c r="D77" s="195" t="s">
        <v>33</v>
      </c>
      <c r="E77" s="195"/>
      <c r="F77" s="195"/>
      <c r="G77" s="195"/>
      <c r="H77" s="195"/>
      <c r="I77" s="16"/>
      <c r="J77" s="13">
        <v>4211</v>
      </c>
      <c r="K77" s="14"/>
      <c r="L77" s="15">
        <v>6000</v>
      </c>
      <c r="M77" s="15"/>
    </row>
    <row r="78" spans="3:13" x14ac:dyDescent="0.25">
      <c r="C78" s="6"/>
      <c r="D78" s="195" t="s">
        <v>34</v>
      </c>
      <c r="E78" s="195"/>
      <c r="F78" s="195"/>
      <c r="G78" s="195"/>
      <c r="H78" s="195"/>
      <c r="I78" s="16"/>
      <c r="J78" s="16">
        <v>4222</v>
      </c>
      <c r="K78" s="14"/>
      <c r="L78" s="15">
        <v>48000</v>
      </c>
      <c r="M78" s="15"/>
    </row>
    <row r="79" spans="3:13" x14ac:dyDescent="0.25">
      <c r="C79" s="6"/>
      <c r="D79" s="195" t="s">
        <v>35</v>
      </c>
      <c r="E79" s="195"/>
      <c r="F79" s="195"/>
      <c r="G79" s="195"/>
      <c r="H79" s="195"/>
      <c r="I79" s="16"/>
      <c r="J79" s="13">
        <v>4230</v>
      </c>
      <c r="K79" s="14"/>
      <c r="L79" s="15">
        <v>14000</v>
      </c>
      <c r="M79" s="15"/>
    </row>
    <row r="80" spans="3:13" x14ac:dyDescent="0.25">
      <c r="C80" s="6"/>
      <c r="D80" s="195" t="s">
        <v>36</v>
      </c>
      <c r="E80" s="195"/>
      <c r="F80" s="195"/>
      <c r="G80" s="195"/>
      <c r="H80" s="195"/>
      <c r="I80" s="16"/>
      <c r="J80" s="13">
        <v>4231</v>
      </c>
      <c r="K80" s="14"/>
      <c r="L80" s="15">
        <v>1000</v>
      </c>
      <c r="M80" s="15"/>
    </row>
    <row r="81" spans="3:13" x14ac:dyDescent="0.25">
      <c r="C81" s="6"/>
      <c r="D81" s="195" t="s">
        <v>37</v>
      </c>
      <c r="E81" s="195"/>
      <c r="F81" s="195"/>
      <c r="G81" s="195"/>
      <c r="H81" s="195"/>
      <c r="I81" s="16"/>
      <c r="J81" s="16">
        <v>4271</v>
      </c>
      <c r="K81" s="14"/>
      <c r="L81" s="15">
        <v>12000</v>
      </c>
      <c r="M81" s="15"/>
    </row>
    <row r="82" spans="3:13" x14ac:dyDescent="0.25">
      <c r="C82" s="6"/>
      <c r="D82" s="195" t="s">
        <v>38</v>
      </c>
      <c r="E82" s="195"/>
      <c r="F82" s="195"/>
      <c r="G82" s="195"/>
      <c r="H82" s="195"/>
      <c r="I82" s="16"/>
      <c r="J82" s="13">
        <v>4272</v>
      </c>
      <c r="K82" s="14"/>
      <c r="L82" s="15">
        <v>12000</v>
      </c>
      <c r="M82" s="15"/>
    </row>
    <row r="83" spans="3:13" x14ac:dyDescent="0.25">
      <c r="C83" s="6"/>
      <c r="D83" s="195" t="s">
        <v>39</v>
      </c>
      <c r="E83" s="195"/>
      <c r="F83" s="195"/>
      <c r="G83" s="195"/>
      <c r="H83" s="195"/>
      <c r="I83" s="16"/>
      <c r="J83" s="13">
        <v>4294</v>
      </c>
      <c r="K83" s="17"/>
      <c r="L83" s="18">
        <v>6000</v>
      </c>
      <c r="M83" s="18"/>
    </row>
    <row r="84" spans="3:13" x14ac:dyDescent="0.25">
      <c r="C84" s="6"/>
      <c r="D84" s="194" t="s">
        <v>40</v>
      </c>
      <c r="E84" s="194"/>
      <c r="F84" s="194"/>
      <c r="G84" s="194"/>
      <c r="H84" s="194"/>
      <c r="I84" s="16"/>
      <c r="J84" s="16">
        <v>4299</v>
      </c>
      <c r="K84" s="30"/>
      <c r="L84" s="31">
        <v>16000</v>
      </c>
      <c r="M84" s="31"/>
    </row>
    <row r="85" spans="3:13" x14ac:dyDescent="0.25">
      <c r="C85" s="189" t="s">
        <v>41</v>
      </c>
      <c r="D85" s="189"/>
      <c r="E85" s="189"/>
      <c r="F85" s="189"/>
      <c r="G85" s="189"/>
      <c r="H85" s="189"/>
      <c r="I85" s="28">
        <v>137</v>
      </c>
      <c r="J85" s="29"/>
      <c r="K85" s="22"/>
      <c r="L85" s="43">
        <f>SUM(L86,L88,L90)</f>
        <v>778000</v>
      </c>
      <c r="M85" s="43">
        <f>SUM(M86,M88,M90)</f>
        <v>766095</v>
      </c>
    </row>
    <row r="86" spans="3:13" x14ac:dyDescent="0.25">
      <c r="C86" s="192" t="s">
        <v>42</v>
      </c>
      <c r="D86" s="192"/>
      <c r="E86" s="192"/>
      <c r="F86" s="192"/>
      <c r="G86" s="192"/>
      <c r="H86" s="192"/>
      <c r="I86" s="36">
        <v>138</v>
      </c>
      <c r="J86" s="37"/>
      <c r="K86" s="25"/>
      <c r="L86" s="44">
        <f>SUM(L87)</f>
        <v>518000</v>
      </c>
      <c r="M86" s="44">
        <v>509072</v>
      </c>
    </row>
    <row r="87" spans="3:13" x14ac:dyDescent="0.25">
      <c r="C87" s="6"/>
      <c r="D87" s="191" t="s">
        <v>43</v>
      </c>
      <c r="E87" s="191"/>
      <c r="F87" s="191"/>
      <c r="G87" s="191"/>
      <c r="H87" s="191"/>
      <c r="I87" s="16"/>
      <c r="J87" s="13">
        <v>47010</v>
      </c>
      <c r="K87" s="52"/>
      <c r="L87" s="53">
        <v>518000</v>
      </c>
      <c r="M87" s="53"/>
    </row>
    <row r="88" spans="3:13" x14ac:dyDescent="0.25">
      <c r="C88" s="192" t="s">
        <v>44</v>
      </c>
      <c r="D88" s="192"/>
      <c r="E88" s="192"/>
      <c r="F88" s="192"/>
      <c r="G88" s="192"/>
      <c r="H88" s="192"/>
      <c r="I88" s="36">
        <v>139</v>
      </c>
      <c r="J88" s="37"/>
      <c r="K88" s="25"/>
      <c r="L88" s="44">
        <f>SUM(L89)</f>
        <v>150000</v>
      </c>
      <c r="M88" s="44">
        <v>148541</v>
      </c>
    </row>
    <row r="89" spans="3:13" x14ac:dyDescent="0.25">
      <c r="C89" s="6"/>
      <c r="D89" s="191" t="s">
        <v>45</v>
      </c>
      <c r="E89" s="191"/>
      <c r="F89" s="191"/>
      <c r="G89" s="191"/>
      <c r="H89" s="191"/>
      <c r="I89" s="16"/>
      <c r="J89" s="13">
        <v>47011</v>
      </c>
      <c r="K89" s="41"/>
      <c r="L89" s="42">
        <v>150000</v>
      </c>
      <c r="M89" s="42"/>
    </row>
    <row r="90" spans="3:13" x14ac:dyDescent="0.25">
      <c r="C90" s="192" t="s">
        <v>46</v>
      </c>
      <c r="D90" s="192"/>
      <c r="E90" s="192"/>
      <c r="F90" s="192"/>
      <c r="G90" s="192"/>
      <c r="H90" s="192"/>
      <c r="I90" s="36">
        <v>140</v>
      </c>
      <c r="J90" s="37"/>
      <c r="K90" s="25"/>
      <c r="L90" s="44">
        <f>SUM(L91)</f>
        <v>110000</v>
      </c>
      <c r="M90" s="44">
        <v>108482</v>
      </c>
    </row>
    <row r="91" spans="3:13" x14ac:dyDescent="0.25">
      <c r="C91" s="6"/>
      <c r="D91" s="191" t="s">
        <v>47</v>
      </c>
      <c r="E91" s="191"/>
      <c r="F91" s="191"/>
      <c r="G91" s="191"/>
      <c r="H91" s="191"/>
      <c r="I91" s="16"/>
      <c r="J91" s="13">
        <v>4720</v>
      </c>
      <c r="K91" s="41"/>
      <c r="L91" s="53">
        <v>110000</v>
      </c>
      <c r="M91" s="53"/>
    </row>
    <row r="92" spans="3:13" x14ac:dyDescent="0.25">
      <c r="C92" s="189" t="s">
        <v>48</v>
      </c>
      <c r="D92" s="189"/>
      <c r="E92" s="189"/>
      <c r="F92" s="189"/>
      <c r="G92" s="189"/>
      <c r="H92" s="189"/>
      <c r="I92" s="28">
        <v>141</v>
      </c>
      <c r="J92" s="29"/>
      <c r="K92" s="22"/>
      <c r="L92" s="43">
        <f>SUM(L93)</f>
        <v>15000</v>
      </c>
      <c r="M92" s="43">
        <v>15637</v>
      </c>
    </row>
    <row r="93" spans="3:13" x14ac:dyDescent="0.25">
      <c r="C93" s="6"/>
      <c r="D93" s="191" t="s">
        <v>49</v>
      </c>
      <c r="E93" s="191"/>
      <c r="F93" s="191"/>
      <c r="G93" s="191"/>
      <c r="H93" s="191"/>
      <c r="I93" s="16"/>
      <c r="J93" s="13">
        <v>4300</v>
      </c>
      <c r="K93" s="41"/>
      <c r="L93" s="53">
        <v>15000</v>
      </c>
      <c r="M93" s="53"/>
    </row>
    <row r="94" spans="3:13" x14ac:dyDescent="0.25">
      <c r="C94" s="189" t="s">
        <v>50</v>
      </c>
      <c r="D94" s="189"/>
      <c r="E94" s="189"/>
      <c r="F94" s="189"/>
      <c r="G94" s="189"/>
      <c r="H94" s="189"/>
      <c r="I94" s="28">
        <v>142</v>
      </c>
      <c r="J94" s="29"/>
      <c r="K94" s="22"/>
      <c r="L94" s="43">
        <f>SUM(L95:L113)</f>
        <v>702500</v>
      </c>
      <c r="M94" s="43">
        <v>677963</v>
      </c>
    </row>
    <row r="95" spans="3:13" x14ac:dyDescent="0.25">
      <c r="C95" s="6"/>
      <c r="D95" s="193" t="s">
        <v>103</v>
      </c>
      <c r="E95" s="193"/>
      <c r="F95" s="193"/>
      <c r="G95" s="193"/>
      <c r="H95" s="193"/>
      <c r="I95" s="16"/>
      <c r="J95" s="13">
        <v>44201</v>
      </c>
      <c r="K95" s="32"/>
      <c r="L95" s="51">
        <v>3000</v>
      </c>
      <c r="M95" s="51"/>
    </row>
    <row r="96" spans="3:13" x14ac:dyDescent="0.25">
      <c r="C96" s="6"/>
      <c r="D96" s="195" t="s">
        <v>104</v>
      </c>
      <c r="E96" s="195"/>
      <c r="F96" s="195"/>
      <c r="G96" s="195"/>
      <c r="H96" s="195"/>
      <c r="I96" s="16"/>
      <c r="J96" s="13">
        <v>4424</v>
      </c>
      <c r="K96" s="14"/>
      <c r="L96" s="15">
        <v>8000</v>
      </c>
      <c r="M96" s="15"/>
    </row>
    <row r="97" spans="3:13" x14ac:dyDescent="0.25">
      <c r="C97" s="6"/>
      <c r="D97" s="195" t="s">
        <v>105</v>
      </c>
      <c r="E97" s="195"/>
      <c r="F97" s="195"/>
      <c r="G97" s="195"/>
      <c r="H97" s="195"/>
      <c r="I97" s="16"/>
      <c r="J97" s="13">
        <v>4430</v>
      </c>
      <c r="K97" s="14"/>
      <c r="L97" s="15">
        <v>20000</v>
      </c>
      <c r="M97" s="15"/>
    </row>
    <row r="98" spans="3:13" x14ac:dyDescent="0.25">
      <c r="C98" s="6"/>
      <c r="D98" s="195" t="s">
        <v>106</v>
      </c>
      <c r="E98" s="195"/>
      <c r="F98" s="195"/>
      <c r="G98" s="195"/>
      <c r="H98" s="195"/>
      <c r="I98" s="16"/>
      <c r="J98" s="13">
        <v>4460</v>
      </c>
      <c r="K98" s="14"/>
      <c r="L98" s="15">
        <v>3000</v>
      </c>
      <c r="M98" s="15"/>
    </row>
    <row r="99" spans="3:13" x14ac:dyDescent="0.25">
      <c r="C99" s="6"/>
      <c r="D99" s="195" t="s">
        <v>107</v>
      </c>
      <c r="E99" s="195"/>
      <c r="F99" s="195"/>
      <c r="G99" s="195"/>
      <c r="H99" s="195"/>
      <c r="I99" s="16"/>
      <c r="J99" s="16">
        <v>4461</v>
      </c>
      <c r="K99" s="14"/>
      <c r="L99" s="15">
        <v>10000</v>
      </c>
      <c r="M99" s="15"/>
    </row>
    <row r="100" spans="3:13" x14ac:dyDescent="0.25">
      <c r="C100" s="6"/>
      <c r="D100" s="195" t="s">
        <v>108</v>
      </c>
      <c r="E100" s="195"/>
      <c r="F100" s="195"/>
      <c r="G100" s="195"/>
      <c r="H100" s="195"/>
      <c r="I100" s="16"/>
      <c r="J100" s="13">
        <v>4462</v>
      </c>
      <c r="K100" s="14"/>
      <c r="L100" s="15">
        <v>2000</v>
      </c>
      <c r="M100" s="15"/>
    </row>
    <row r="101" spans="3:13" x14ac:dyDescent="0.25">
      <c r="C101" s="6"/>
      <c r="D101" s="195" t="s">
        <v>109</v>
      </c>
      <c r="E101" s="195"/>
      <c r="F101" s="195"/>
      <c r="G101" s="195"/>
      <c r="H101" s="195"/>
      <c r="I101" s="16"/>
      <c r="J101" s="13">
        <v>4491</v>
      </c>
      <c r="K101" s="14"/>
      <c r="L101" s="15">
        <v>120000</v>
      </c>
      <c r="M101" s="15"/>
    </row>
    <row r="102" spans="3:13" x14ac:dyDescent="0.25">
      <c r="C102" s="6"/>
      <c r="D102" s="195" t="s">
        <v>110</v>
      </c>
      <c r="E102" s="195"/>
      <c r="F102" s="195"/>
      <c r="G102" s="195"/>
      <c r="H102" s="195"/>
      <c r="I102" s="16"/>
      <c r="J102" s="16">
        <v>44911</v>
      </c>
      <c r="K102" s="14"/>
      <c r="L102" s="15">
        <v>180000</v>
      </c>
      <c r="M102" s="15"/>
    </row>
    <row r="103" spans="3:13" x14ac:dyDescent="0.25">
      <c r="C103" s="6"/>
      <c r="D103" s="195" t="s">
        <v>111</v>
      </c>
      <c r="E103" s="195"/>
      <c r="F103" s="195"/>
      <c r="G103" s="195"/>
      <c r="H103" s="195"/>
      <c r="I103" s="16"/>
      <c r="J103" s="13">
        <v>4601</v>
      </c>
      <c r="K103" s="14"/>
      <c r="L103" s="15">
        <v>2000</v>
      </c>
      <c r="M103" s="15"/>
    </row>
    <row r="104" spans="3:13" x14ac:dyDescent="0.25">
      <c r="C104" s="6"/>
      <c r="D104" s="195" t="s">
        <v>112</v>
      </c>
      <c r="E104" s="195"/>
      <c r="F104" s="195"/>
      <c r="G104" s="195"/>
      <c r="H104" s="195"/>
      <c r="I104" s="16"/>
      <c r="J104" s="13">
        <v>4602</v>
      </c>
      <c r="K104" s="14"/>
      <c r="L104" s="15">
        <v>2000</v>
      </c>
      <c r="M104" s="15"/>
    </row>
    <row r="105" spans="3:13" x14ac:dyDescent="0.25">
      <c r="C105" s="6"/>
      <c r="D105" s="195" t="s">
        <v>113</v>
      </c>
      <c r="E105" s="195"/>
      <c r="F105" s="195"/>
      <c r="G105" s="195"/>
      <c r="H105" s="195"/>
      <c r="I105" s="16"/>
      <c r="J105" s="13">
        <v>4610</v>
      </c>
      <c r="K105" s="14"/>
      <c r="L105" s="15">
        <v>1000</v>
      </c>
      <c r="M105" s="15"/>
    </row>
    <row r="106" spans="3:13" x14ac:dyDescent="0.25">
      <c r="C106" s="6"/>
      <c r="D106" s="195" t="s">
        <v>114</v>
      </c>
      <c r="E106" s="195"/>
      <c r="F106" s="195"/>
      <c r="G106" s="195"/>
      <c r="H106" s="195"/>
      <c r="I106" s="16"/>
      <c r="J106" s="13">
        <v>4613</v>
      </c>
      <c r="K106" s="14"/>
      <c r="L106" s="15">
        <v>500</v>
      </c>
      <c r="M106" s="15"/>
    </row>
    <row r="107" spans="3:13" x14ac:dyDescent="0.25">
      <c r="C107" s="6"/>
      <c r="D107" s="195" t="s">
        <v>115</v>
      </c>
      <c r="E107" s="195"/>
      <c r="F107" s="195"/>
      <c r="G107" s="195"/>
      <c r="H107" s="195"/>
      <c r="I107" s="16"/>
      <c r="J107" s="16">
        <v>4640</v>
      </c>
      <c r="K107" s="14"/>
      <c r="L107" s="15">
        <v>10000</v>
      </c>
      <c r="M107" s="15"/>
    </row>
    <row r="108" spans="3:13" x14ac:dyDescent="0.25">
      <c r="C108" s="6"/>
      <c r="D108" s="195" t="s">
        <v>116</v>
      </c>
      <c r="E108" s="195"/>
      <c r="F108" s="195"/>
      <c r="G108" s="195"/>
      <c r="H108" s="195"/>
      <c r="I108" s="16"/>
      <c r="J108" s="13">
        <v>4642</v>
      </c>
      <c r="K108" s="14"/>
      <c r="L108" s="15">
        <v>15000</v>
      </c>
      <c r="M108" s="15"/>
    </row>
    <row r="109" spans="3:13" x14ac:dyDescent="0.25">
      <c r="C109" s="6"/>
      <c r="D109" s="195" t="s">
        <v>118</v>
      </c>
      <c r="E109" s="195"/>
      <c r="F109" s="195"/>
      <c r="G109" s="195"/>
      <c r="H109" s="195"/>
      <c r="I109" s="16"/>
      <c r="J109" s="13">
        <v>4653</v>
      </c>
      <c r="K109" s="14"/>
      <c r="L109" s="15">
        <v>100000</v>
      </c>
      <c r="M109" s="15"/>
    </row>
    <row r="110" spans="3:13" x14ac:dyDescent="0.25">
      <c r="C110" s="6"/>
      <c r="D110" s="195" t="s">
        <v>117</v>
      </c>
      <c r="E110" s="195"/>
      <c r="F110" s="195"/>
      <c r="G110" s="195"/>
      <c r="H110" s="195"/>
      <c r="I110" s="16"/>
      <c r="J110" s="16">
        <v>4654</v>
      </c>
      <c r="K110" s="14"/>
      <c r="L110" s="15">
        <v>150000</v>
      </c>
      <c r="M110" s="15"/>
    </row>
    <row r="111" spans="3:13" x14ac:dyDescent="0.25">
      <c r="C111" s="6"/>
      <c r="D111" s="195" t="s">
        <v>119</v>
      </c>
      <c r="E111" s="195"/>
      <c r="F111" s="195"/>
      <c r="G111" s="195"/>
      <c r="H111" s="195"/>
      <c r="I111" s="16"/>
      <c r="J111" s="13">
        <v>4655</v>
      </c>
      <c r="K111" s="14"/>
      <c r="L111" s="15">
        <v>40000</v>
      </c>
      <c r="M111" s="15"/>
    </row>
    <row r="112" spans="3:13" x14ac:dyDescent="0.25">
      <c r="C112" s="6"/>
      <c r="D112" s="195" t="s">
        <v>120</v>
      </c>
      <c r="E112" s="195"/>
      <c r="F112" s="195"/>
      <c r="G112" s="195"/>
      <c r="H112" s="195"/>
      <c r="I112" s="16"/>
      <c r="J112" s="13">
        <v>4656</v>
      </c>
      <c r="K112" s="14"/>
      <c r="L112" s="15">
        <v>30000</v>
      </c>
      <c r="M112" s="15"/>
    </row>
    <row r="113" spans="3:13" x14ac:dyDescent="0.25">
      <c r="C113" s="6"/>
      <c r="D113" s="194" t="s">
        <v>121</v>
      </c>
      <c r="E113" s="194"/>
      <c r="F113" s="194"/>
      <c r="G113" s="194"/>
      <c r="H113" s="194"/>
      <c r="I113" s="16"/>
      <c r="J113" s="16">
        <v>4661</v>
      </c>
      <c r="K113" s="39"/>
      <c r="L113" s="40">
        <v>6000</v>
      </c>
      <c r="M113" s="40"/>
    </row>
    <row r="114" spans="3:13" x14ac:dyDescent="0.25">
      <c r="C114" s="189" t="s">
        <v>51</v>
      </c>
      <c r="D114" s="189"/>
      <c r="E114" s="189"/>
      <c r="F114" s="189"/>
      <c r="G114" s="189"/>
      <c r="H114" s="189"/>
      <c r="I114" s="28">
        <v>143</v>
      </c>
      <c r="J114" s="29"/>
      <c r="K114" s="22"/>
      <c r="L114" s="43">
        <f>L115+L116</f>
        <v>1000</v>
      </c>
      <c r="M114" s="43">
        <f>M115+M116</f>
        <v>163</v>
      </c>
    </row>
    <row r="115" spans="3:13" x14ac:dyDescent="0.25">
      <c r="C115" s="192" t="s">
        <v>52</v>
      </c>
      <c r="D115" s="192"/>
      <c r="E115" s="192"/>
      <c r="F115" s="192"/>
      <c r="G115" s="192"/>
      <c r="H115" s="192"/>
      <c r="I115" s="36">
        <v>144</v>
      </c>
      <c r="J115" s="37"/>
      <c r="K115" s="21"/>
      <c r="L115" s="44">
        <v>0</v>
      </c>
      <c r="M115" s="44">
        <v>0</v>
      </c>
    </row>
    <row r="116" spans="3:13" x14ac:dyDescent="0.25">
      <c r="C116" s="192" t="s">
        <v>53</v>
      </c>
      <c r="D116" s="192"/>
      <c r="E116" s="192"/>
      <c r="F116" s="192"/>
      <c r="G116" s="192"/>
      <c r="H116" s="192"/>
      <c r="I116" s="36">
        <v>145</v>
      </c>
      <c r="J116" s="37"/>
      <c r="K116" s="21"/>
      <c r="L116" s="44">
        <f>SUM(L117)</f>
        <v>1000</v>
      </c>
      <c r="M116" s="44">
        <v>163</v>
      </c>
    </row>
    <row r="117" spans="3:13" x14ac:dyDescent="0.25">
      <c r="C117" s="6"/>
      <c r="D117" s="191" t="s">
        <v>124</v>
      </c>
      <c r="E117" s="191"/>
      <c r="F117" s="191"/>
      <c r="G117" s="191"/>
      <c r="H117" s="191"/>
      <c r="I117" s="16"/>
      <c r="J117" s="13">
        <v>7420</v>
      </c>
      <c r="K117" s="41"/>
      <c r="L117" s="53">
        <v>1000</v>
      </c>
      <c r="M117" s="53"/>
    </row>
    <row r="118" spans="3:13" x14ac:dyDescent="0.25">
      <c r="C118" s="189" t="s">
        <v>54</v>
      </c>
      <c r="D118" s="189"/>
      <c r="E118" s="189"/>
      <c r="F118" s="189"/>
      <c r="G118" s="189"/>
      <c r="H118" s="189"/>
      <c r="I118" s="28">
        <v>146</v>
      </c>
      <c r="J118" s="29"/>
      <c r="K118" s="22"/>
      <c r="L118" s="43">
        <v>0</v>
      </c>
      <c r="M118" s="43">
        <v>0</v>
      </c>
    </row>
    <row r="119" spans="3:13" x14ac:dyDescent="0.25">
      <c r="C119" s="192" t="s">
        <v>55</v>
      </c>
      <c r="D119" s="192"/>
      <c r="E119" s="192"/>
      <c r="F119" s="192"/>
      <c r="G119" s="192"/>
      <c r="H119" s="192"/>
      <c r="I119" s="36">
        <v>147</v>
      </c>
      <c r="J119" s="37"/>
      <c r="K119" s="21"/>
      <c r="L119" s="44">
        <v>0</v>
      </c>
      <c r="M119" s="44">
        <v>0</v>
      </c>
    </row>
    <row r="120" spans="3:13" x14ac:dyDescent="0.25">
      <c r="C120" s="192" t="s">
        <v>56</v>
      </c>
      <c r="D120" s="192"/>
      <c r="E120" s="192"/>
      <c r="F120" s="192"/>
      <c r="G120" s="192"/>
      <c r="H120" s="192"/>
      <c r="I120" s="36">
        <v>148</v>
      </c>
      <c r="J120" s="37"/>
      <c r="K120" s="21"/>
      <c r="L120" s="44">
        <v>0</v>
      </c>
      <c r="M120" s="44">
        <v>0</v>
      </c>
    </row>
    <row r="121" spans="3:13" x14ac:dyDescent="0.25">
      <c r="C121" s="192" t="s">
        <v>57</v>
      </c>
      <c r="D121" s="192"/>
      <c r="E121" s="192"/>
      <c r="F121" s="192"/>
      <c r="G121" s="192"/>
      <c r="H121" s="192"/>
      <c r="I121" s="36">
        <v>149</v>
      </c>
      <c r="J121" s="37"/>
      <c r="K121" s="21"/>
      <c r="L121" s="44">
        <v>0</v>
      </c>
      <c r="M121" s="44">
        <v>0</v>
      </c>
    </row>
    <row r="122" spans="3:13" x14ac:dyDescent="0.25">
      <c r="C122" s="192" t="s">
        <v>58</v>
      </c>
      <c r="D122" s="192"/>
      <c r="E122" s="192"/>
      <c r="F122" s="192"/>
      <c r="G122" s="192"/>
      <c r="H122" s="192"/>
      <c r="I122" s="36">
        <v>150</v>
      </c>
      <c r="J122" s="37"/>
      <c r="K122" s="21"/>
      <c r="L122" s="44">
        <v>0</v>
      </c>
      <c r="M122" s="44">
        <v>0</v>
      </c>
    </row>
    <row r="123" spans="3:13" x14ac:dyDescent="0.25">
      <c r="C123" s="192" t="s">
        <v>59</v>
      </c>
      <c r="D123" s="192"/>
      <c r="E123" s="192"/>
      <c r="F123" s="192"/>
      <c r="G123" s="192"/>
      <c r="H123" s="192"/>
      <c r="I123" s="36">
        <v>151</v>
      </c>
      <c r="J123" s="37"/>
      <c r="K123" s="21"/>
      <c r="L123" s="44">
        <v>0</v>
      </c>
      <c r="M123" s="44">
        <v>0</v>
      </c>
    </row>
    <row r="124" spans="3:13" x14ac:dyDescent="0.25">
      <c r="C124" s="192" t="s">
        <v>60</v>
      </c>
      <c r="D124" s="192"/>
      <c r="E124" s="192"/>
      <c r="F124" s="192"/>
      <c r="G124" s="192"/>
      <c r="H124" s="192"/>
      <c r="I124" s="36">
        <v>152</v>
      </c>
      <c r="J124" s="37"/>
      <c r="K124" s="21"/>
      <c r="L124" s="44">
        <v>0</v>
      </c>
      <c r="M124" s="44">
        <v>0</v>
      </c>
    </row>
    <row r="125" spans="3:13" x14ac:dyDescent="0.25">
      <c r="C125" s="189" t="s">
        <v>61</v>
      </c>
      <c r="D125" s="189"/>
      <c r="E125" s="189"/>
      <c r="F125" s="189"/>
      <c r="G125" s="189"/>
      <c r="H125" s="189"/>
      <c r="I125" s="28">
        <v>153</v>
      </c>
      <c r="J125" s="29"/>
      <c r="K125" s="22"/>
      <c r="L125" s="43">
        <f>SUM(L126:L127)</f>
        <v>13000</v>
      </c>
      <c r="M125" s="43">
        <v>12150</v>
      </c>
    </row>
    <row r="126" spans="3:13" x14ac:dyDescent="0.25">
      <c r="C126" s="6"/>
      <c r="D126" s="193" t="s">
        <v>88</v>
      </c>
      <c r="E126" s="193"/>
      <c r="F126" s="193"/>
      <c r="G126" s="193"/>
      <c r="H126" s="193"/>
      <c r="I126" s="16"/>
      <c r="J126" s="13">
        <v>7310</v>
      </c>
      <c r="K126" s="32"/>
      <c r="L126" s="51">
        <v>12000</v>
      </c>
      <c r="M126" s="51"/>
    </row>
    <row r="127" spans="3:13" x14ac:dyDescent="0.25">
      <c r="C127" s="6"/>
      <c r="D127" s="194" t="s">
        <v>89</v>
      </c>
      <c r="E127" s="194"/>
      <c r="F127" s="194"/>
      <c r="G127" s="194"/>
      <c r="H127" s="194"/>
      <c r="I127" s="16"/>
      <c r="J127" s="13">
        <v>7370</v>
      </c>
      <c r="K127" s="39"/>
      <c r="L127" s="31">
        <v>1000</v>
      </c>
      <c r="M127" s="31"/>
    </row>
    <row r="128" spans="3:13" x14ac:dyDescent="0.25">
      <c r="C128" s="180" t="s">
        <v>155</v>
      </c>
      <c r="D128" s="180"/>
      <c r="E128" s="180"/>
      <c r="F128" s="180"/>
      <c r="G128" s="180"/>
      <c r="H128" s="180"/>
      <c r="I128" s="34">
        <v>154</v>
      </c>
      <c r="J128" s="35"/>
      <c r="K128" s="19"/>
      <c r="L128" s="20">
        <f>L129+L130+L131+L132+L133+L134+L135+L137+L139+L140</f>
        <v>280050</v>
      </c>
      <c r="M128" s="20">
        <f>M129+M130+M131+M132+M133+M134+M135+M137+M139+M140</f>
        <v>288555</v>
      </c>
    </row>
    <row r="129" spans="3:13" x14ac:dyDescent="0.25">
      <c r="C129" s="189" t="s">
        <v>62</v>
      </c>
      <c r="D129" s="189"/>
      <c r="E129" s="189"/>
      <c r="F129" s="189"/>
      <c r="G129" s="189"/>
      <c r="H129" s="189"/>
      <c r="I129" s="28">
        <v>155</v>
      </c>
      <c r="J129" s="29"/>
      <c r="K129" s="23"/>
      <c r="L129" s="43">
        <v>0</v>
      </c>
      <c r="M129" s="43">
        <v>0</v>
      </c>
    </row>
    <row r="130" spans="3:13" ht="26.25" customHeight="1" x14ac:dyDescent="0.25">
      <c r="C130" s="189" t="s">
        <v>63</v>
      </c>
      <c r="D130" s="189"/>
      <c r="E130" s="189"/>
      <c r="F130" s="189"/>
      <c r="G130" s="189"/>
      <c r="H130" s="189"/>
      <c r="I130" s="28">
        <v>156</v>
      </c>
      <c r="J130" s="29"/>
      <c r="K130" s="23"/>
      <c r="L130" s="43">
        <v>0</v>
      </c>
      <c r="M130" s="43">
        <v>0</v>
      </c>
    </row>
    <row r="131" spans="3:13" ht="24" customHeight="1" x14ac:dyDescent="0.25">
      <c r="C131" s="189" t="s">
        <v>64</v>
      </c>
      <c r="D131" s="189"/>
      <c r="E131" s="189"/>
      <c r="F131" s="189"/>
      <c r="G131" s="189"/>
      <c r="H131" s="189"/>
      <c r="I131" s="28">
        <v>157</v>
      </c>
      <c r="J131" s="29"/>
      <c r="K131" s="23"/>
      <c r="L131" s="43">
        <v>0</v>
      </c>
      <c r="M131" s="43">
        <v>0</v>
      </c>
    </row>
    <row r="132" spans="3:13" ht="25.5" customHeight="1" x14ac:dyDescent="0.25">
      <c r="C132" s="189" t="s">
        <v>65</v>
      </c>
      <c r="D132" s="189"/>
      <c r="E132" s="189"/>
      <c r="F132" s="189"/>
      <c r="G132" s="189"/>
      <c r="H132" s="189"/>
      <c r="I132" s="28">
        <v>158</v>
      </c>
      <c r="J132" s="29"/>
      <c r="K132" s="23"/>
      <c r="L132" s="43">
        <v>0</v>
      </c>
      <c r="M132" s="43">
        <v>0</v>
      </c>
    </row>
    <row r="133" spans="3:13" ht="24.75" customHeight="1" x14ac:dyDescent="0.25">
      <c r="C133" s="189" t="s">
        <v>66</v>
      </c>
      <c r="D133" s="189"/>
      <c r="E133" s="189"/>
      <c r="F133" s="189"/>
      <c r="G133" s="189"/>
      <c r="H133" s="189"/>
      <c r="I133" s="28">
        <v>159</v>
      </c>
      <c r="J133" s="29"/>
      <c r="K133" s="24"/>
      <c r="L133" s="43">
        <v>0</v>
      </c>
      <c r="M133" s="43">
        <v>0</v>
      </c>
    </row>
    <row r="134" spans="3:13" x14ac:dyDescent="0.25">
      <c r="C134" s="189" t="s">
        <v>67</v>
      </c>
      <c r="D134" s="189"/>
      <c r="E134" s="189"/>
      <c r="F134" s="189"/>
      <c r="G134" s="189"/>
      <c r="H134" s="189"/>
      <c r="I134" s="28">
        <v>160</v>
      </c>
      <c r="J134" s="29"/>
      <c r="K134" s="24"/>
      <c r="L134" s="43">
        <v>0</v>
      </c>
      <c r="M134" s="43">
        <v>0</v>
      </c>
    </row>
    <row r="135" spans="3:13" x14ac:dyDescent="0.25">
      <c r="C135" s="189" t="s">
        <v>68</v>
      </c>
      <c r="D135" s="189"/>
      <c r="E135" s="189"/>
      <c r="F135" s="189"/>
      <c r="G135" s="189"/>
      <c r="H135" s="189"/>
      <c r="I135" s="28">
        <v>161</v>
      </c>
      <c r="J135" s="29"/>
      <c r="K135" s="22"/>
      <c r="L135" s="43">
        <f>SUM(L136)</f>
        <v>50</v>
      </c>
      <c r="M135" s="43">
        <v>25</v>
      </c>
    </row>
    <row r="136" spans="3:13" x14ac:dyDescent="0.25">
      <c r="C136" s="6"/>
      <c r="D136" s="191" t="s">
        <v>122</v>
      </c>
      <c r="E136" s="191"/>
      <c r="F136" s="191"/>
      <c r="G136" s="191"/>
      <c r="H136" s="191"/>
      <c r="I136" s="16"/>
      <c r="J136" s="13">
        <v>7750</v>
      </c>
      <c r="K136" s="41"/>
      <c r="L136" s="42">
        <v>50</v>
      </c>
      <c r="M136" s="42"/>
    </row>
    <row r="137" spans="3:13" x14ac:dyDescent="0.25">
      <c r="C137" s="189" t="s">
        <v>69</v>
      </c>
      <c r="D137" s="189"/>
      <c r="E137" s="189"/>
      <c r="F137" s="189"/>
      <c r="G137" s="189"/>
      <c r="H137" s="189"/>
      <c r="I137" s="28">
        <v>162</v>
      </c>
      <c r="J137" s="29"/>
      <c r="K137" s="22"/>
      <c r="L137" s="43">
        <f>SUM(L138)</f>
        <v>280000</v>
      </c>
      <c r="M137" s="43">
        <v>288530</v>
      </c>
    </row>
    <row r="138" spans="3:13" x14ac:dyDescent="0.25">
      <c r="C138" s="6"/>
      <c r="D138" s="191" t="s">
        <v>123</v>
      </c>
      <c r="E138" s="191"/>
      <c r="F138" s="191"/>
      <c r="G138" s="191"/>
      <c r="H138" s="191"/>
      <c r="I138" s="16"/>
      <c r="J138" s="13">
        <v>7724</v>
      </c>
      <c r="K138" s="41"/>
      <c r="L138" s="42">
        <v>280000</v>
      </c>
      <c r="M138" s="42"/>
    </row>
    <row r="139" spans="3:13" x14ac:dyDescent="0.25">
      <c r="C139" s="189" t="s">
        <v>70</v>
      </c>
      <c r="D139" s="189"/>
      <c r="E139" s="189"/>
      <c r="F139" s="189"/>
      <c r="G139" s="189"/>
      <c r="H139" s="189"/>
      <c r="I139" s="28">
        <v>163</v>
      </c>
      <c r="J139" s="29"/>
      <c r="K139" s="22"/>
      <c r="L139" s="43">
        <v>0</v>
      </c>
      <c r="M139" s="43">
        <v>0</v>
      </c>
    </row>
    <row r="140" spans="3:13" x14ac:dyDescent="0.25">
      <c r="C140" s="189" t="s">
        <v>71</v>
      </c>
      <c r="D140" s="189"/>
      <c r="E140" s="189"/>
      <c r="F140" s="189"/>
      <c r="G140" s="189"/>
      <c r="H140" s="189"/>
      <c r="I140" s="28">
        <v>164</v>
      </c>
      <c r="J140" s="29"/>
      <c r="K140" s="22"/>
      <c r="L140" s="43">
        <v>0</v>
      </c>
      <c r="M140" s="43">
        <v>0</v>
      </c>
    </row>
    <row r="141" spans="3:13" x14ac:dyDescent="0.25">
      <c r="C141" s="180" t="s">
        <v>156</v>
      </c>
      <c r="D141" s="180"/>
      <c r="E141" s="180"/>
      <c r="F141" s="180"/>
      <c r="G141" s="180"/>
      <c r="H141" s="180"/>
      <c r="I141" s="34">
        <v>165</v>
      </c>
      <c r="J141" s="35"/>
      <c r="K141" s="19"/>
      <c r="L141" s="38">
        <f>SUM(L150,L146:L149,L142)</f>
        <v>700</v>
      </c>
      <c r="M141" s="38">
        <f>SUM(M150,M146:M149,M142)</f>
        <v>581</v>
      </c>
    </row>
    <row r="142" spans="3:13" ht="24" customHeight="1" x14ac:dyDescent="0.25">
      <c r="C142" s="189" t="s">
        <v>72</v>
      </c>
      <c r="D142" s="189"/>
      <c r="E142" s="189"/>
      <c r="F142" s="189"/>
      <c r="G142" s="189"/>
      <c r="H142" s="189"/>
      <c r="I142" s="28">
        <v>166</v>
      </c>
      <c r="J142" s="29"/>
      <c r="K142" s="23"/>
      <c r="L142" s="43">
        <f>SUM(L143:L144)</f>
        <v>0</v>
      </c>
      <c r="M142" s="43">
        <f>SUM(M143:M144)</f>
        <v>0</v>
      </c>
    </row>
    <row r="143" spans="3:13" x14ac:dyDescent="0.25">
      <c r="C143" s="59"/>
      <c r="D143" s="190" t="s">
        <v>90</v>
      </c>
      <c r="E143" s="190"/>
      <c r="F143" s="190"/>
      <c r="G143" s="190"/>
      <c r="H143" s="190"/>
      <c r="I143" s="60"/>
      <c r="J143" s="61">
        <v>7201</v>
      </c>
      <c r="K143" s="32"/>
      <c r="L143" s="33">
        <v>0</v>
      </c>
      <c r="M143" s="33">
        <v>0</v>
      </c>
    </row>
    <row r="144" spans="3:13" x14ac:dyDescent="0.25">
      <c r="C144" s="59"/>
      <c r="D144" s="190" t="s">
        <v>91</v>
      </c>
      <c r="E144" s="190"/>
      <c r="F144" s="190"/>
      <c r="G144" s="190"/>
      <c r="H144" s="190"/>
      <c r="I144" s="60"/>
      <c r="J144" s="61">
        <v>7202</v>
      </c>
      <c r="K144" s="39"/>
      <c r="L144" s="40">
        <v>0</v>
      </c>
      <c r="M144" s="40">
        <v>0</v>
      </c>
    </row>
    <row r="145" spans="3:13" x14ac:dyDescent="0.25">
      <c r="C145" s="181" t="s">
        <v>73</v>
      </c>
      <c r="D145" s="181"/>
      <c r="E145" s="181"/>
      <c r="F145" s="181"/>
      <c r="G145" s="181"/>
      <c r="H145" s="181"/>
      <c r="I145" s="28">
        <v>167</v>
      </c>
      <c r="J145" s="29"/>
      <c r="K145" s="22"/>
      <c r="L145" s="43">
        <v>0</v>
      </c>
      <c r="M145" s="43">
        <v>0</v>
      </c>
    </row>
    <row r="146" spans="3:13" x14ac:dyDescent="0.25">
      <c r="C146" s="181" t="s">
        <v>74</v>
      </c>
      <c r="D146" s="181"/>
      <c r="E146" s="181"/>
      <c r="F146" s="181"/>
      <c r="G146" s="181"/>
      <c r="H146" s="181"/>
      <c r="I146" s="28">
        <v>168</v>
      </c>
      <c r="J146" s="29"/>
      <c r="K146" s="22"/>
      <c r="L146" s="43">
        <v>700</v>
      </c>
      <c r="M146" s="43">
        <v>581</v>
      </c>
    </row>
    <row r="147" spans="3:13" x14ac:dyDescent="0.25">
      <c r="C147" s="181" t="s">
        <v>75</v>
      </c>
      <c r="D147" s="181"/>
      <c r="E147" s="181"/>
      <c r="F147" s="181"/>
      <c r="G147" s="181"/>
      <c r="H147" s="181"/>
      <c r="I147" s="28">
        <v>169</v>
      </c>
      <c r="J147" s="29"/>
      <c r="K147" s="22"/>
      <c r="L147" s="43">
        <v>0</v>
      </c>
      <c r="M147" s="43">
        <v>0</v>
      </c>
    </row>
    <row r="148" spans="3:13" x14ac:dyDescent="0.25">
      <c r="C148" s="181" t="s">
        <v>76</v>
      </c>
      <c r="D148" s="181"/>
      <c r="E148" s="181"/>
      <c r="F148" s="181"/>
      <c r="G148" s="181"/>
      <c r="H148" s="181"/>
      <c r="I148" s="28">
        <v>170</v>
      </c>
      <c r="J148" s="29"/>
      <c r="K148" s="22"/>
      <c r="L148" s="43">
        <v>0</v>
      </c>
      <c r="M148" s="43">
        <v>0</v>
      </c>
    </row>
    <row r="149" spans="3:13" x14ac:dyDescent="0.25">
      <c r="C149" s="181" t="s">
        <v>77</v>
      </c>
      <c r="D149" s="181"/>
      <c r="E149" s="181"/>
      <c r="F149" s="181"/>
      <c r="G149" s="181"/>
      <c r="H149" s="181"/>
      <c r="I149" s="28">
        <v>171</v>
      </c>
      <c r="J149" s="29"/>
      <c r="K149" s="22"/>
      <c r="L149" s="43">
        <v>0</v>
      </c>
      <c r="M149" s="43">
        <v>0</v>
      </c>
    </row>
    <row r="150" spans="3:13" x14ac:dyDescent="0.25">
      <c r="C150" s="181" t="s">
        <v>78</v>
      </c>
      <c r="D150" s="181"/>
      <c r="E150" s="181"/>
      <c r="F150" s="181"/>
      <c r="G150" s="181"/>
      <c r="H150" s="181"/>
      <c r="I150" s="28">
        <v>172</v>
      </c>
      <c r="J150" s="29"/>
      <c r="K150" s="22"/>
      <c r="L150" s="43">
        <v>0</v>
      </c>
      <c r="M150" s="43">
        <v>0</v>
      </c>
    </row>
    <row r="151" spans="3:13" ht="25.5" customHeight="1" x14ac:dyDescent="0.25">
      <c r="C151" s="180" t="s">
        <v>79</v>
      </c>
      <c r="D151" s="180"/>
      <c r="E151" s="180"/>
      <c r="F151" s="180"/>
      <c r="G151" s="180"/>
      <c r="H151" s="180"/>
      <c r="I151" s="34">
        <v>173</v>
      </c>
      <c r="J151" s="35"/>
      <c r="K151" s="19"/>
      <c r="L151" s="20">
        <v>0</v>
      </c>
      <c r="M151" s="20">
        <v>0</v>
      </c>
    </row>
    <row r="152" spans="3:13" x14ac:dyDescent="0.25">
      <c r="C152" s="180" t="s">
        <v>80</v>
      </c>
      <c r="D152" s="180"/>
      <c r="E152" s="180"/>
      <c r="F152" s="180"/>
      <c r="G152" s="180"/>
      <c r="H152" s="180"/>
      <c r="I152" s="34">
        <v>174</v>
      </c>
      <c r="J152" s="35"/>
      <c r="K152" s="19"/>
      <c r="L152" s="20">
        <v>0</v>
      </c>
      <c r="M152" s="20">
        <v>0</v>
      </c>
    </row>
    <row r="153" spans="3:13" ht="22.5" customHeight="1" x14ac:dyDescent="0.25">
      <c r="C153" s="180" t="s">
        <v>81</v>
      </c>
      <c r="D153" s="180"/>
      <c r="E153" s="180"/>
      <c r="F153" s="180"/>
      <c r="G153" s="180"/>
      <c r="H153" s="180"/>
      <c r="I153" s="34">
        <v>175</v>
      </c>
      <c r="J153" s="35"/>
      <c r="K153" s="19"/>
      <c r="L153" s="20">
        <v>0</v>
      </c>
      <c r="M153" s="20">
        <v>0</v>
      </c>
    </row>
    <row r="154" spans="3:13" x14ac:dyDescent="0.25">
      <c r="C154" s="180" t="s">
        <v>82</v>
      </c>
      <c r="D154" s="180"/>
      <c r="E154" s="180"/>
      <c r="F154" s="180"/>
      <c r="G154" s="180"/>
      <c r="H154" s="180"/>
      <c r="I154" s="34">
        <v>176</v>
      </c>
      <c r="J154" s="35"/>
      <c r="K154" s="19"/>
      <c r="L154" s="20">
        <v>0</v>
      </c>
      <c r="M154" s="20">
        <v>0</v>
      </c>
    </row>
    <row r="155" spans="3:13" x14ac:dyDescent="0.25">
      <c r="C155" s="180" t="s">
        <v>157</v>
      </c>
      <c r="D155" s="180"/>
      <c r="E155" s="180"/>
      <c r="F155" s="180"/>
      <c r="G155" s="180"/>
      <c r="H155" s="180"/>
      <c r="I155" s="34">
        <v>177</v>
      </c>
      <c r="J155" s="35"/>
      <c r="K155" s="19"/>
      <c r="L155" s="20">
        <f>L152+L151+L128+L9</f>
        <v>2747250</v>
      </c>
      <c r="M155" s="20">
        <f>M152+M151+M128+M9</f>
        <v>2725935</v>
      </c>
    </row>
    <row r="156" spans="3:13" x14ac:dyDescent="0.25">
      <c r="C156" s="180" t="s">
        <v>158</v>
      </c>
      <c r="D156" s="180"/>
      <c r="E156" s="180"/>
      <c r="F156" s="180"/>
      <c r="G156" s="180"/>
      <c r="H156" s="180"/>
      <c r="I156" s="34">
        <v>178</v>
      </c>
      <c r="J156" s="35"/>
      <c r="K156" s="19"/>
      <c r="L156" s="20">
        <f>(L35+L141+L153+L154)</f>
        <v>2746000</v>
      </c>
      <c r="M156" s="20">
        <f>(M35+M141+M153+M154)</f>
        <v>2718781</v>
      </c>
    </row>
    <row r="157" spans="3:13" x14ac:dyDescent="0.25">
      <c r="C157" s="180" t="s">
        <v>92</v>
      </c>
      <c r="D157" s="180"/>
      <c r="E157" s="180"/>
      <c r="F157" s="180"/>
      <c r="G157" s="180"/>
      <c r="H157" s="180"/>
      <c r="I157" s="34">
        <v>179</v>
      </c>
      <c r="J157" s="35"/>
      <c r="K157" s="19"/>
      <c r="L157" s="20">
        <f>SUM(L158:L159)</f>
        <v>1250</v>
      </c>
      <c r="M157" s="20">
        <f>SUM(M158:M159)</f>
        <v>7154</v>
      </c>
    </row>
    <row r="158" spans="3:13" x14ac:dyDescent="0.25">
      <c r="C158" s="181" t="s">
        <v>83</v>
      </c>
      <c r="D158" s="181"/>
      <c r="E158" s="181"/>
      <c r="F158" s="181"/>
      <c r="G158" s="181"/>
      <c r="H158" s="181"/>
      <c r="I158" s="28">
        <v>180</v>
      </c>
      <c r="J158" s="29"/>
      <c r="K158" s="23"/>
      <c r="L158" s="43">
        <f>L155-L156</f>
        <v>1250</v>
      </c>
      <c r="M158" s="43">
        <f>M155-M156</f>
        <v>7154</v>
      </c>
    </row>
    <row r="159" spans="3:13" x14ac:dyDescent="0.25">
      <c r="C159" s="181" t="s">
        <v>84</v>
      </c>
      <c r="D159" s="181"/>
      <c r="E159" s="181"/>
      <c r="F159" s="181"/>
      <c r="G159" s="181"/>
      <c r="H159" s="181"/>
      <c r="I159" s="28">
        <v>181</v>
      </c>
      <c r="J159" s="29"/>
      <c r="K159" s="23"/>
      <c r="L159" s="43">
        <v>0</v>
      </c>
      <c r="M159" s="43">
        <v>0</v>
      </c>
    </row>
    <row r="160" spans="3:13" x14ac:dyDescent="0.25">
      <c r="C160" s="180" t="s">
        <v>85</v>
      </c>
      <c r="D160" s="180"/>
      <c r="E160" s="180"/>
      <c r="F160" s="180"/>
      <c r="G160" s="180"/>
      <c r="H160" s="180"/>
      <c r="I160" s="34">
        <v>182</v>
      </c>
      <c r="J160" s="35"/>
      <c r="K160" s="19"/>
      <c r="L160" s="20">
        <v>0</v>
      </c>
      <c r="M160" s="20">
        <v>0</v>
      </c>
    </row>
    <row r="161" spans="3:13" x14ac:dyDescent="0.25">
      <c r="C161" s="180" t="s">
        <v>159</v>
      </c>
      <c r="D161" s="180"/>
      <c r="E161" s="180"/>
      <c r="F161" s="180"/>
      <c r="G161" s="180"/>
      <c r="H161" s="180"/>
      <c r="I161" s="34">
        <v>183</v>
      </c>
      <c r="J161" s="35"/>
      <c r="K161" s="19"/>
      <c r="L161" s="20">
        <f>SUM(L162:L163)</f>
        <v>0</v>
      </c>
      <c r="M161" s="20">
        <f>SUM(M162:M163)</f>
        <v>0</v>
      </c>
    </row>
    <row r="162" spans="3:13" x14ac:dyDescent="0.25">
      <c r="C162" s="181" t="s">
        <v>86</v>
      </c>
      <c r="D162" s="181"/>
      <c r="E162" s="181"/>
      <c r="F162" s="181"/>
      <c r="G162" s="181"/>
      <c r="H162" s="181"/>
      <c r="I162" s="28">
        <v>184</v>
      </c>
      <c r="J162" s="29"/>
      <c r="K162" s="23"/>
      <c r="L162" s="43">
        <v>0</v>
      </c>
      <c r="M162" s="43">
        <v>0</v>
      </c>
    </row>
    <row r="163" spans="3:13" x14ac:dyDescent="0.25">
      <c r="C163" s="181" t="s">
        <v>87</v>
      </c>
      <c r="D163" s="181"/>
      <c r="E163" s="181"/>
      <c r="F163" s="181"/>
      <c r="G163" s="181"/>
      <c r="H163" s="181"/>
      <c r="I163" s="28">
        <v>185</v>
      </c>
      <c r="J163" s="29"/>
      <c r="K163" s="23"/>
      <c r="L163" s="43">
        <v>0</v>
      </c>
      <c r="M163" s="43">
        <v>0</v>
      </c>
    </row>
  </sheetData>
  <mergeCells count="159">
    <mergeCell ref="C7:H7"/>
    <mergeCell ref="C8:H8"/>
    <mergeCell ref="C9:H9"/>
    <mergeCell ref="D16:H16"/>
    <mergeCell ref="D17:H17"/>
    <mergeCell ref="D18:H18"/>
    <mergeCell ref="D19:H19"/>
    <mergeCell ref="D20:H20"/>
    <mergeCell ref="D21:H21"/>
    <mergeCell ref="C10:H10"/>
    <mergeCell ref="C11:H11"/>
    <mergeCell ref="D12:H12"/>
    <mergeCell ref="D13:H13"/>
    <mergeCell ref="D14:H14"/>
    <mergeCell ref="D15:H15"/>
    <mergeCell ref="D28:H28"/>
    <mergeCell ref="D29:H29"/>
    <mergeCell ref="D30:H30"/>
    <mergeCell ref="D31:H31"/>
    <mergeCell ref="D32:H32"/>
    <mergeCell ref="D33:H33"/>
    <mergeCell ref="D22:H22"/>
    <mergeCell ref="C23:H23"/>
    <mergeCell ref="C24:H24"/>
    <mergeCell ref="C25:H25"/>
    <mergeCell ref="D26:H26"/>
    <mergeCell ref="D27:H27"/>
    <mergeCell ref="D40:H40"/>
    <mergeCell ref="D41:H41"/>
    <mergeCell ref="D42:H42"/>
    <mergeCell ref="D43:H43"/>
    <mergeCell ref="D44:H44"/>
    <mergeCell ref="D45:H45"/>
    <mergeCell ref="D34:H34"/>
    <mergeCell ref="C35:H35"/>
    <mergeCell ref="C36:H36"/>
    <mergeCell ref="C37:H37"/>
    <mergeCell ref="C38:H38"/>
    <mergeCell ref="D39:H39"/>
    <mergeCell ref="D52:H52"/>
    <mergeCell ref="C53:H53"/>
    <mergeCell ref="D54:H54"/>
    <mergeCell ref="D55:H55"/>
    <mergeCell ref="D56:H56"/>
    <mergeCell ref="D57:H57"/>
    <mergeCell ref="D46:H46"/>
    <mergeCell ref="D47:H47"/>
    <mergeCell ref="D48:H48"/>
    <mergeCell ref="D49:H49"/>
    <mergeCell ref="D50:H50"/>
    <mergeCell ref="C51:H51"/>
    <mergeCell ref="D64:H64"/>
    <mergeCell ref="D65:H65"/>
    <mergeCell ref="D66:H66"/>
    <mergeCell ref="D67:H67"/>
    <mergeCell ref="D68:H68"/>
    <mergeCell ref="D69:H69"/>
    <mergeCell ref="D58:H58"/>
    <mergeCell ref="D59:H59"/>
    <mergeCell ref="D60:H60"/>
    <mergeCell ref="D61:H61"/>
    <mergeCell ref="D62:H62"/>
    <mergeCell ref="D63:H63"/>
    <mergeCell ref="D76:H76"/>
    <mergeCell ref="D77:H77"/>
    <mergeCell ref="D78:H78"/>
    <mergeCell ref="D79:H79"/>
    <mergeCell ref="D80:H80"/>
    <mergeCell ref="D81:H81"/>
    <mergeCell ref="D70:H70"/>
    <mergeCell ref="D71:H71"/>
    <mergeCell ref="D72:H72"/>
    <mergeCell ref="D73:H73"/>
    <mergeCell ref="D74:H74"/>
    <mergeCell ref="D75:H75"/>
    <mergeCell ref="C88:H88"/>
    <mergeCell ref="D89:H89"/>
    <mergeCell ref="C90:H90"/>
    <mergeCell ref="D91:H91"/>
    <mergeCell ref="C92:H92"/>
    <mergeCell ref="D93:H93"/>
    <mergeCell ref="D82:H82"/>
    <mergeCell ref="D83:H83"/>
    <mergeCell ref="D84:H84"/>
    <mergeCell ref="C85:H85"/>
    <mergeCell ref="C86:H86"/>
    <mergeCell ref="D87:H87"/>
    <mergeCell ref="D100:H100"/>
    <mergeCell ref="D101:H101"/>
    <mergeCell ref="D102:H102"/>
    <mergeCell ref="D103:H103"/>
    <mergeCell ref="D104:H104"/>
    <mergeCell ref="D105:H105"/>
    <mergeCell ref="C94:H94"/>
    <mergeCell ref="D95:H95"/>
    <mergeCell ref="D96:H96"/>
    <mergeCell ref="D97:H97"/>
    <mergeCell ref="D98:H98"/>
    <mergeCell ref="D99:H99"/>
    <mergeCell ref="D112:H112"/>
    <mergeCell ref="D113:H113"/>
    <mergeCell ref="C114:H114"/>
    <mergeCell ref="C115:H115"/>
    <mergeCell ref="C116:H116"/>
    <mergeCell ref="D117:H117"/>
    <mergeCell ref="D106:H106"/>
    <mergeCell ref="D107:H107"/>
    <mergeCell ref="D108:H108"/>
    <mergeCell ref="D109:H109"/>
    <mergeCell ref="D110:H110"/>
    <mergeCell ref="D111:H111"/>
    <mergeCell ref="C124:H124"/>
    <mergeCell ref="C125:H125"/>
    <mergeCell ref="D126:H126"/>
    <mergeCell ref="D127:H127"/>
    <mergeCell ref="C128:H128"/>
    <mergeCell ref="C129:H129"/>
    <mergeCell ref="C118:H118"/>
    <mergeCell ref="C119:H119"/>
    <mergeCell ref="C120:H120"/>
    <mergeCell ref="C121:H121"/>
    <mergeCell ref="C122:H122"/>
    <mergeCell ref="C123:H123"/>
    <mergeCell ref="D136:H136"/>
    <mergeCell ref="C137:H137"/>
    <mergeCell ref="D138:H138"/>
    <mergeCell ref="C139:H139"/>
    <mergeCell ref="C140:H140"/>
    <mergeCell ref="C141:H141"/>
    <mergeCell ref="C130:H130"/>
    <mergeCell ref="C131:H131"/>
    <mergeCell ref="C132:H132"/>
    <mergeCell ref="C133:H133"/>
    <mergeCell ref="C134:H134"/>
    <mergeCell ref="C135:H135"/>
    <mergeCell ref="C160:H160"/>
    <mergeCell ref="C161:H161"/>
    <mergeCell ref="C162:H162"/>
    <mergeCell ref="C163:H163"/>
    <mergeCell ref="C3:M3"/>
    <mergeCell ref="C4:M4"/>
    <mergeCell ref="C154:H154"/>
    <mergeCell ref="C155:H155"/>
    <mergeCell ref="C156:H156"/>
    <mergeCell ref="C157:H157"/>
    <mergeCell ref="C158:H158"/>
    <mergeCell ref="C159:H159"/>
    <mergeCell ref="C148:H148"/>
    <mergeCell ref="C149:H149"/>
    <mergeCell ref="C150:H150"/>
    <mergeCell ref="C151:H151"/>
    <mergeCell ref="C152:H152"/>
    <mergeCell ref="C153:H153"/>
    <mergeCell ref="C142:H142"/>
    <mergeCell ref="D143:H143"/>
    <mergeCell ref="D144:H144"/>
    <mergeCell ref="C145:H145"/>
    <mergeCell ref="C146:H146"/>
    <mergeCell ref="C147:H147"/>
  </mergeCells>
  <dataValidations count="1">
    <dataValidation type="textLength" operator="lessThan" allowBlank="1" showInputMessage="1" showErrorMessage="1" errorTitle="Redni broj bilješke" error="Redni broj bilješke mora biti text duljine najviše 10 znakova." sqref="J145:J163 J51 J53 J85:J86 J88 J90 J92 J9:J11 J139:J142 J94 J137 J114:J116 J118:J125 J128:J135 J23:J25 J35:J38">
      <formula1>10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63"/>
  <sheetViews>
    <sheetView workbookViewId="0">
      <selection activeCell="O11" sqref="O11"/>
    </sheetView>
  </sheetViews>
  <sheetFormatPr defaultRowHeight="15" x14ac:dyDescent="0.25"/>
  <cols>
    <col min="12" max="12" width="15.42578125" customWidth="1"/>
    <col min="13" max="13" width="22" customWidth="1"/>
  </cols>
  <sheetData>
    <row r="3" spans="3:13" x14ac:dyDescent="0.25">
      <c r="C3" s="167" t="s">
        <v>152</v>
      </c>
      <c r="D3" s="167"/>
      <c r="E3" s="167"/>
      <c r="F3" s="167"/>
      <c r="G3" s="167"/>
      <c r="H3" s="167"/>
      <c r="I3" s="167"/>
      <c r="J3" s="167"/>
      <c r="K3" s="197"/>
      <c r="L3" s="198"/>
      <c r="M3" s="64"/>
    </row>
    <row r="4" spans="3:13" x14ac:dyDescent="0.25">
      <c r="C4" s="169" t="s">
        <v>180</v>
      </c>
      <c r="D4" s="169"/>
      <c r="E4" s="169"/>
      <c r="F4" s="169"/>
      <c r="G4" s="169"/>
      <c r="H4" s="169"/>
      <c r="I4" s="169"/>
      <c r="J4" s="169"/>
      <c r="K4" s="170"/>
      <c r="L4" s="171"/>
      <c r="M4" s="65">
        <v>7.5345000000000004</v>
      </c>
    </row>
    <row r="5" spans="3:13" x14ac:dyDescent="0.25">
      <c r="C5" s="66"/>
      <c r="D5" s="67"/>
      <c r="E5" s="67"/>
      <c r="F5" s="67"/>
      <c r="G5" s="67"/>
      <c r="H5" s="67"/>
      <c r="I5" s="67"/>
      <c r="J5" s="67"/>
      <c r="K5" s="67"/>
      <c r="L5" s="68"/>
      <c r="M5" s="64"/>
    </row>
    <row r="6" spans="3:13" x14ac:dyDescent="0.25">
      <c r="C6" s="177"/>
      <c r="D6" s="178"/>
      <c r="E6" s="178"/>
      <c r="F6" s="178"/>
      <c r="G6" s="178"/>
      <c r="H6" s="178"/>
      <c r="I6" s="178"/>
      <c r="J6" s="178"/>
      <c r="K6" s="178"/>
      <c r="L6" s="178"/>
      <c r="M6" s="179"/>
    </row>
    <row r="7" spans="3:13" ht="23.25" thickBot="1" x14ac:dyDescent="0.3">
      <c r="C7" s="174" t="s">
        <v>1</v>
      </c>
      <c r="D7" s="174"/>
      <c r="E7" s="174"/>
      <c r="F7" s="174"/>
      <c r="G7" s="174"/>
      <c r="H7" s="174"/>
      <c r="I7" s="5" t="s">
        <v>162</v>
      </c>
      <c r="J7" s="5" t="s">
        <v>3</v>
      </c>
      <c r="K7" s="5"/>
      <c r="L7" s="9" t="s">
        <v>172</v>
      </c>
      <c r="M7" s="9" t="s">
        <v>182</v>
      </c>
    </row>
    <row r="8" spans="3:13" x14ac:dyDescent="0.25">
      <c r="C8" s="175">
        <v>1</v>
      </c>
      <c r="D8" s="175"/>
      <c r="E8" s="175"/>
      <c r="F8" s="175"/>
      <c r="G8" s="175"/>
      <c r="H8" s="175"/>
      <c r="I8" s="69">
        <v>2</v>
      </c>
      <c r="J8" s="69">
        <v>3</v>
      </c>
      <c r="K8" s="70"/>
      <c r="L8" s="71">
        <v>4</v>
      </c>
      <c r="M8" s="71">
        <v>4</v>
      </c>
    </row>
    <row r="9" spans="3:13" x14ac:dyDescent="0.25">
      <c r="C9" s="165" t="s">
        <v>173</v>
      </c>
      <c r="D9" s="165"/>
      <c r="E9" s="165"/>
      <c r="F9" s="165"/>
      <c r="G9" s="165"/>
      <c r="H9" s="165"/>
      <c r="I9" s="72">
        <v>125</v>
      </c>
      <c r="J9" s="73"/>
      <c r="K9" s="74"/>
      <c r="L9" s="75">
        <f>L10+L11+L23+L24+L25</f>
        <v>5274500</v>
      </c>
      <c r="M9" s="76" t="e">
        <f>M10+M11+M23+M24+M25</f>
        <v>#DIV/0!</v>
      </c>
    </row>
    <row r="10" spans="3:13" x14ac:dyDescent="0.25">
      <c r="C10" s="176" t="s">
        <v>5</v>
      </c>
      <c r="D10" s="176"/>
      <c r="E10" s="176"/>
      <c r="F10" s="176"/>
      <c r="G10" s="176"/>
      <c r="H10" s="176"/>
      <c r="I10" s="77">
        <v>126</v>
      </c>
      <c r="J10" s="78"/>
      <c r="K10" s="79"/>
      <c r="L10" s="80">
        <v>0</v>
      </c>
      <c r="M10" s="81"/>
    </row>
    <row r="11" spans="3:13" x14ac:dyDescent="0.25">
      <c r="C11" s="176" t="s">
        <v>6</v>
      </c>
      <c r="D11" s="176"/>
      <c r="E11" s="176"/>
      <c r="F11" s="176"/>
      <c r="G11" s="176"/>
      <c r="H11" s="176"/>
      <c r="I11" s="77">
        <v>127</v>
      </c>
      <c r="J11" s="78"/>
      <c r="K11" s="79"/>
      <c r="L11" s="80">
        <f>SUM(L12:L22)</f>
        <v>4502000</v>
      </c>
      <c r="M11" s="81" t="e">
        <f>SUM(M12:M22)</f>
        <v>#DIV/0!</v>
      </c>
    </row>
    <row r="12" spans="3:13" x14ac:dyDescent="0.25">
      <c r="C12" s="82"/>
      <c r="D12" s="173" t="s">
        <v>93</v>
      </c>
      <c r="E12" s="173"/>
      <c r="F12" s="173"/>
      <c r="G12" s="173"/>
      <c r="H12" s="173"/>
      <c r="I12" s="83"/>
      <c r="J12" s="84">
        <v>7510</v>
      </c>
      <c r="K12" s="85"/>
      <c r="L12" s="86">
        <v>10000</v>
      </c>
      <c r="M12" s="87" t="e">
        <f>(L12/M$5)</f>
        <v>#DIV/0!</v>
      </c>
    </row>
    <row r="13" spans="3:13" x14ac:dyDescent="0.25">
      <c r="C13" s="82"/>
      <c r="D13" s="145" t="s">
        <v>94</v>
      </c>
      <c r="E13" s="145"/>
      <c r="F13" s="145"/>
      <c r="G13" s="145"/>
      <c r="H13" s="145"/>
      <c r="I13" s="83"/>
      <c r="J13" s="84">
        <v>75101</v>
      </c>
      <c r="K13" s="88"/>
      <c r="L13" s="89">
        <v>200</v>
      </c>
      <c r="M13" s="87" t="e">
        <f>(L13/M$5)</f>
        <v>#DIV/0!</v>
      </c>
    </row>
    <row r="14" spans="3:13" x14ac:dyDescent="0.25">
      <c r="C14" s="82"/>
      <c r="D14" s="145" t="s">
        <v>160</v>
      </c>
      <c r="E14" s="145"/>
      <c r="F14" s="145"/>
      <c r="G14" s="145"/>
      <c r="H14" s="145"/>
      <c r="I14" s="83"/>
      <c r="J14" s="90">
        <v>7511</v>
      </c>
      <c r="K14" s="88"/>
      <c r="L14" s="89">
        <v>10000</v>
      </c>
      <c r="M14" s="87" t="e">
        <f t="shared" ref="M14:M22" si="0">(L14/M$5)</f>
        <v>#DIV/0!</v>
      </c>
    </row>
    <row r="15" spans="3:13" x14ac:dyDescent="0.25">
      <c r="C15" s="82"/>
      <c r="D15" s="145" t="s">
        <v>95</v>
      </c>
      <c r="E15" s="145"/>
      <c r="F15" s="145"/>
      <c r="G15" s="145"/>
      <c r="H15" s="145"/>
      <c r="I15" s="83"/>
      <c r="J15" s="84">
        <v>75111</v>
      </c>
      <c r="K15" s="88"/>
      <c r="L15" s="89">
        <v>5000</v>
      </c>
      <c r="M15" s="87" t="e">
        <f t="shared" si="0"/>
        <v>#DIV/0!</v>
      </c>
    </row>
    <row r="16" spans="3:13" x14ac:dyDescent="0.25">
      <c r="C16" s="82"/>
      <c r="D16" s="145" t="s">
        <v>96</v>
      </c>
      <c r="E16" s="145"/>
      <c r="F16" s="145"/>
      <c r="G16" s="145"/>
      <c r="H16" s="145"/>
      <c r="I16" s="83"/>
      <c r="J16" s="84">
        <v>75112</v>
      </c>
      <c r="K16" s="88"/>
      <c r="L16" s="89">
        <v>1380800</v>
      </c>
      <c r="M16" s="87">
        <v>161000</v>
      </c>
    </row>
    <row r="17" spans="3:13" x14ac:dyDescent="0.25">
      <c r="C17" s="82"/>
      <c r="D17" s="145" t="s">
        <v>97</v>
      </c>
      <c r="E17" s="145"/>
      <c r="F17" s="145"/>
      <c r="G17" s="145"/>
      <c r="H17" s="145"/>
      <c r="I17" s="83"/>
      <c r="J17" s="90">
        <v>75113</v>
      </c>
      <c r="K17" s="88"/>
      <c r="L17" s="89">
        <v>291000</v>
      </c>
      <c r="M17" s="87">
        <v>37000</v>
      </c>
    </row>
    <row r="18" spans="3:13" x14ac:dyDescent="0.25">
      <c r="C18" s="82"/>
      <c r="D18" s="145" t="s">
        <v>166</v>
      </c>
      <c r="E18" s="145"/>
      <c r="F18" s="145"/>
      <c r="G18" s="145"/>
      <c r="H18" s="145"/>
      <c r="I18" s="83"/>
      <c r="J18" s="84">
        <v>7515</v>
      </c>
      <c r="K18" s="88"/>
      <c r="L18" s="89">
        <v>420000</v>
      </c>
      <c r="M18" s="87">
        <v>0</v>
      </c>
    </row>
    <row r="19" spans="3:13" x14ac:dyDescent="0.25">
      <c r="C19" s="82"/>
      <c r="D19" s="145" t="s">
        <v>165</v>
      </c>
      <c r="E19" s="145"/>
      <c r="F19" s="145"/>
      <c r="G19" s="145"/>
      <c r="H19" s="145"/>
      <c r="I19" s="83"/>
      <c r="J19" s="84">
        <v>7610</v>
      </c>
      <c r="K19" s="88"/>
      <c r="L19" s="89">
        <v>1780000</v>
      </c>
      <c r="M19" s="87">
        <v>253000</v>
      </c>
    </row>
    <row r="20" spans="3:13" x14ac:dyDescent="0.25">
      <c r="C20" s="82"/>
      <c r="D20" s="145" t="s">
        <v>100</v>
      </c>
      <c r="E20" s="145"/>
      <c r="F20" s="145"/>
      <c r="G20" s="145"/>
      <c r="H20" s="145"/>
      <c r="I20" s="83"/>
      <c r="J20" s="90">
        <v>7613</v>
      </c>
      <c r="K20" s="88"/>
      <c r="L20" s="89">
        <v>200000</v>
      </c>
      <c r="M20" s="87">
        <v>15000</v>
      </c>
    </row>
    <row r="21" spans="3:13" x14ac:dyDescent="0.25">
      <c r="C21" s="82"/>
      <c r="D21" s="145" t="s">
        <v>101</v>
      </c>
      <c r="E21" s="145"/>
      <c r="F21" s="145"/>
      <c r="G21" s="145"/>
      <c r="H21" s="145"/>
      <c r="I21" s="83"/>
      <c r="J21" s="84">
        <v>76130</v>
      </c>
      <c r="K21" s="88"/>
      <c r="L21" s="89">
        <v>390000</v>
      </c>
      <c r="M21" s="87" t="e">
        <f t="shared" si="0"/>
        <v>#DIV/0!</v>
      </c>
    </row>
    <row r="22" spans="3:13" x14ac:dyDescent="0.25">
      <c r="C22" s="82"/>
      <c r="D22" s="156" t="s">
        <v>102</v>
      </c>
      <c r="E22" s="156"/>
      <c r="F22" s="156"/>
      <c r="G22" s="156"/>
      <c r="H22" s="156"/>
      <c r="I22" s="83"/>
      <c r="J22" s="84">
        <v>7614</v>
      </c>
      <c r="K22" s="88"/>
      <c r="L22" s="89">
        <v>15000</v>
      </c>
      <c r="M22" s="87" t="e">
        <f t="shared" si="0"/>
        <v>#DIV/0!</v>
      </c>
    </row>
    <row r="23" spans="3:13" x14ac:dyDescent="0.25">
      <c r="C23" s="176" t="s">
        <v>140</v>
      </c>
      <c r="D23" s="176"/>
      <c r="E23" s="176"/>
      <c r="F23" s="176"/>
      <c r="G23" s="176"/>
      <c r="H23" s="176"/>
      <c r="I23" s="77">
        <v>128</v>
      </c>
      <c r="J23" s="78"/>
      <c r="K23" s="79"/>
      <c r="L23" s="80">
        <v>0</v>
      </c>
      <c r="M23" s="81">
        <v>0</v>
      </c>
    </row>
    <row r="24" spans="3:13" x14ac:dyDescent="0.25">
      <c r="C24" s="176" t="s">
        <v>141</v>
      </c>
      <c r="D24" s="176"/>
      <c r="E24" s="176"/>
      <c r="F24" s="176"/>
      <c r="G24" s="176"/>
      <c r="H24" s="176"/>
      <c r="I24" s="77">
        <v>129</v>
      </c>
      <c r="J24" s="78"/>
      <c r="K24" s="79"/>
      <c r="L24" s="80">
        <v>0</v>
      </c>
      <c r="M24" s="81">
        <v>0</v>
      </c>
    </row>
    <row r="25" spans="3:13" x14ac:dyDescent="0.25">
      <c r="C25" s="176" t="s">
        <v>142</v>
      </c>
      <c r="D25" s="176"/>
      <c r="E25" s="176"/>
      <c r="F25" s="176"/>
      <c r="G25" s="176"/>
      <c r="H25" s="176"/>
      <c r="I25" s="77">
        <v>130</v>
      </c>
      <c r="J25" s="78"/>
      <c r="K25" s="79"/>
      <c r="L25" s="80">
        <f>SUM(L26:L34)</f>
        <v>772500</v>
      </c>
      <c r="M25" s="81" t="e">
        <f>SUM(M26:M34)</f>
        <v>#DIV/0!</v>
      </c>
    </row>
    <row r="26" spans="3:13" x14ac:dyDescent="0.25">
      <c r="C26" s="82"/>
      <c r="D26" s="173" t="s">
        <v>143</v>
      </c>
      <c r="E26" s="173"/>
      <c r="F26" s="173"/>
      <c r="G26" s="173"/>
      <c r="H26" s="173"/>
      <c r="I26" s="90"/>
      <c r="J26" s="84">
        <v>7570</v>
      </c>
      <c r="K26" s="88"/>
      <c r="L26" s="89">
        <v>60000</v>
      </c>
      <c r="M26" s="119" t="e">
        <f>(L26/M$5)</f>
        <v>#DIV/0!</v>
      </c>
    </row>
    <row r="27" spans="3:13" x14ac:dyDescent="0.25">
      <c r="C27" s="82"/>
      <c r="D27" s="145" t="s">
        <v>144</v>
      </c>
      <c r="E27" s="145"/>
      <c r="F27" s="145"/>
      <c r="G27" s="145"/>
      <c r="H27" s="145"/>
      <c r="I27" s="90"/>
      <c r="J27" s="84">
        <v>75701</v>
      </c>
      <c r="K27" s="88"/>
      <c r="L27" s="89">
        <v>200000</v>
      </c>
      <c r="M27" s="119" t="e">
        <f t="shared" ref="M27:M34" si="1">(L27/M$5)</f>
        <v>#DIV/0!</v>
      </c>
    </row>
    <row r="28" spans="3:13" x14ac:dyDescent="0.25">
      <c r="C28" s="82"/>
      <c r="D28" s="145" t="s">
        <v>145</v>
      </c>
      <c r="E28" s="145"/>
      <c r="F28" s="145"/>
      <c r="G28" s="145"/>
      <c r="H28" s="145"/>
      <c r="I28" s="90"/>
      <c r="J28" s="90">
        <v>75702</v>
      </c>
      <c r="K28" s="88"/>
      <c r="L28" s="89">
        <v>50000</v>
      </c>
      <c r="M28" s="119">
        <v>9500</v>
      </c>
    </row>
    <row r="29" spans="3:13" x14ac:dyDescent="0.25">
      <c r="C29" s="82"/>
      <c r="D29" s="145" t="s">
        <v>146</v>
      </c>
      <c r="E29" s="145"/>
      <c r="F29" s="145"/>
      <c r="G29" s="145"/>
      <c r="H29" s="145"/>
      <c r="I29" s="90"/>
      <c r="J29" s="84">
        <v>7520</v>
      </c>
      <c r="K29" s="88"/>
      <c r="L29" s="89">
        <v>4000</v>
      </c>
      <c r="M29" s="119" t="e">
        <f t="shared" si="1"/>
        <v>#DIV/0!</v>
      </c>
    </row>
    <row r="30" spans="3:13" x14ac:dyDescent="0.25">
      <c r="C30" s="82"/>
      <c r="D30" s="145" t="s">
        <v>147</v>
      </c>
      <c r="E30" s="145"/>
      <c r="F30" s="145"/>
      <c r="G30" s="145"/>
      <c r="H30" s="145"/>
      <c r="I30" s="90"/>
      <c r="J30" s="84">
        <v>7891</v>
      </c>
      <c r="K30" s="88"/>
      <c r="L30" s="89">
        <v>50000</v>
      </c>
      <c r="M30" s="119" t="e">
        <f t="shared" si="1"/>
        <v>#DIV/0!</v>
      </c>
    </row>
    <row r="31" spans="3:13" x14ac:dyDescent="0.25">
      <c r="C31" s="82"/>
      <c r="D31" s="145" t="s">
        <v>164</v>
      </c>
      <c r="E31" s="145"/>
      <c r="F31" s="145"/>
      <c r="G31" s="145"/>
      <c r="H31" s="145"/>
      <c r="I31" s="90"/>
      <c r="J31" s="90">
        <v>7895</v>
      </c>
      <c r="K31" s="88"/>
      <c r="L31" s="89">
        <v>3500</v>
      </c>
      <c r="M31" s="119" t="e">
        <f t="shared" si="1"/>
        <v>#DIV/0!</v>
      </c>
    </row>
    <row r="32" spans="3:13" x14ac:dyDescent="0.25">
      <c r="C32" s="82"/>
      <c r="D32" s="145" t="s">
        <v>149</v>
      </c>
      <c r="E32" s="145"/>
      <c r="F32" s="145"/>
      <c r="G32" s="145"/>
      <c r="H32" s="145"/>
      <c r="I32" s="90"/>
      <c r="J32" s="84">
        <v>78961</v>
      </c>
      <c r="K32" s="88"/>
      <c r="L32" s="89">
        <v>5000</v>
      </c>
      <c r="M32" s="119" t="e">
        <f t="shared" si="1"/>
        <v>#DIV/0!</v>
      </c>
    </row>
    <row r="33" spans="3:13" x14ac:dyDescent="0.25">
      <c r="C33" s="82"/>
      <c r="D33" s="145" t="s">
        <v>150</v>
      </c>
      <c r="E33" s="145"/>
      <c r="F33" s="145"/>
      <c r="G33" s="145"/>
      <c r="H33" s="145"/>
      <c r="I33" s="90"/>
      <c r="J33" s="84">
        <v>78971</v>
      </c>
      <c r="K33" s="88"/>
      <c r="L33" s="89">
        <v>100000</v>
      </c>
      <c r="M33" s="119" t="s">
        <v>181</v>
      </c>
    </row>
    <row r="34" spans="3:13" x14ac:dyDescent="0.25">
      <c r="C34" s="82"/>
      <c r="D34" s="156" t="s">
        <v>151</v>
      </c>
      <c r="E34" s="156"/>
      <c r="F34" s="156"/>
      <c r="G34" s="156"/>
      <c r="H34" s="156"/>
      <c r="I34" s="90"/>
      <c r="J34" s="90">
        <v>78972</v>
      </c>
      <c r="K34" s="91"/>
      <c r="L34" s="92">
        <v>300000</v>
      </c>
      <c r="M34" s="119" t="e">
        <f t="shared" si="1"/>
        <v>#DIV/0!</v>
      </c>
    </row>
    <row r="35" spans="3:13" x14ac:dyDescent="0.25">
      <c r="C35" s="165" t="s">
        <v>174</v>
      </c>
      <c r="D35" s="165"/>
      <c r="E35" s="165"/>
      <c r="F35" s="165"/>
      <c r="G35" s="165"/>
      <c r="H35" s="165"/>
      <c r="I35" s="72">
        <v>131</v>
      </c>
      <c r="J35" s="73"/>
      <c r="K35" s="74"/>
      <c r="L35" s="93">
        <f>(L36+L37+L85+L92+L94+L114+L118+L125)</f>
        <v>5318359</v>
      </c>
      <c r="M35" s="94" t="e">
        <f>(M36+M37+M85+M92+M94+M114+M118+M125)</f>
        <v>#DIV/0!</v>
      </c>
    </row>
    <row r="36" spans="3:13" x14ac:dyDescent="0.25">
      <c r="C36" s="176" t="s">
        <v>125</v>
      </c>
      <c r="D36" s="176"/>
      <c r="E36" s="176"/>
      <c r="F36" s="176"/>
      <c r="G36" s="176"/>
      <c r="H36" s="176"/>
      <c r="I36" s="77">
        <v>132</v>
      </c>
      <c r="J36" s="78"/>
      <c r="K36" s="79"/>
      <c r="L36" s="80">
        <v>0</v>
      </c>
      <c r="M36" s="81"/>
    </row>
    <row r="37" spans="3:13" x14ac:dyDescent="0.25">
      <c r="C37" s="176" t="s">
        <v>126</v>
      </c>
      <c r="D37" s="176"/>
      <c r="E37" s="176"/>
      <c r="F37" s="176"/>
      <c r="G37" s="176"/>
      <c r="H37" s="176"/>
      <c r="I37" s="77">
        <v>133</v>
      </c>
      <c r="J37" s="78"/>
      <c r="K37" s="79"/>
      <c r="L37" s="80">
        <f>SUM(L38,L51,L53)</f>
        <v>2638359</v>
      </c>
      <c r="M37" s="81" t="e">
        <f>SUM(M38,M51,M53)</f>
        <v>#DIV/0!</v>
      </c>
    </row>
    <row r="38" spans="3:13" x14ac:dyDescent="0.25">
      <c r="C38" s="172" t="s">
        <v>127</v>
      </c>
      <c r="D38" s="172"/>
      <c r="E38" s="172"/>
      <c r="F38" s="172"/>
      <c r="G38" s="172"/>
      <c r="H38" s="172"/>
      <c r="I38" s="95">
        <v>134</v>
      </c>
      <c r="J38" s="96"/>
      <c r="K38" s="97"/>
      <c r="L38" s="98">
        <f>SUM(L39:L50)</f>
        <v>608359</v>
      </c>
      <c r="M38" s="99" t="e">
        <f>SUM(M39:M50)</f>
        <v>#DIV/0!</v>
      </c>
    </row>
    <row r="39" spans="3:13" x14ac:dyDescent="0.25">
      <c r="C39" s="82"/>
      <c r="D39" s="173" t="s">
        <v>128</v>
      </c>
      <c r="E39" s="173"/>
      <c r="F39" s="173"/>
      <c r="G39" s="173"/>
      <c r="H39" s="173"/>
      <c r="I39" s="90"/>
      <c r="J39" s="90">
        <v>4000</v>
      </c>
      <c r="K39" s="100"/>
      <c r="L39" s="101">
        <v>200000</v>
      </c>
      <c r="M39" s="87">
        <v>29958</v>
      </c>
    </row>
    <row r="40" spans="3:13" x14ac:dyDescent="0.25">
      <c r="C40" s="82"/>
      <c r="D40" s="145"/>
      <c r="E40" s="145"/>
      <c r="F40" s="145"/>
      <c r="G40" s="145"/>
      <c r="H40" s="145"/>
      <c r="I40" s="90"/>
      <c r="J40" s="84">
        <v>40001</v>
      </c>
      <c r="K40" s="103"/>
      <c r="L40" s="104"/>
      <c r="M40" s="87" t="e">
        <f t="shared" ref="M40:M47" si="2">(L40/M$5)</f>
        <v>#DIV/0!</v>
      </c>
    </row>
    <row r="41" spans="3:13" x14ac:dyDescent="0.25">
      <c r="C41" s="82"/>
      <c r="D41" s="145" t="s">
        <v>130</v>
      </c>
      <c r="E41" s="145"/>
      <c r="F41" s="145"/>
      <c r="G41" s="145"/>
      <c r="H41" s="145"/>
      <c r="I41" s="90"/>
      <c r="J41" s="84">
        <v>4001</v>
      </c>
      <c r="K41" s="103"/>
      <c r="L41" s="104">
        <v>12000</v>
      </c>
      <c r="M41" s="87">
        <v>200</v>
      </c>
    </row>
    <row r="42" spans="3:13" x14ac:dyDescent="0.25">
      <c r="C42" s="82"/>
      <c r="D42" s="145" t="s">
        <v>131</v>
      </c>
      <c r="E42" s="145"/>
      <c r="F42" s="145"/>
      <c r="G42" s="145"/>
      <c r="H42" s="145"/>
      <c r="I42" s="90"/>
      <c r="J42" s="90">
        <v>4003</v>
      </c>
      <c r="K42" s="103"/>
      <c r="L42" s="104">
        <v>60000</v>
      </c>
      <c r="M42" s="87">
        <v>6000</v>
      </c>
    </row>
    <row r="43" spans="3:13" x14ac:dyDescent="0.25">
      <c r="C43" s="82"/>
      <c r="D43" s="145" t="s">
        <v>167</v>
      </c>
      <c r="E43" s="145"/>
      <c r="F43" s="145"/>
      <c r="G43" s="145"/>
      <c r="H43" s="145"/>
      <c r="I43" s="90"/>
      <c r="J43" s="84">
        <v>4004</v>
      </c>
      <c r="K43" s="103"/>
      <c r="L43" s="104">
        <v>15000</v>
      </c>
      <c r="M43" s="87">
        <v>800</v>
      </c>
    </row>
    <row r="44" spans="3:13" x14ac:dyDescent="0.25">
      <c r="C44" s="82"/>
      <c r="D44" s="145" t="s">
        <v>168</v>
      </c>
      <c r="E44" s="145"/>
      <c r="F44" s="145"/>
      <c r="G44" s="145"/>
      <c r="H44" s="145"/>
      <c r="I44" s="90"/>
      <c r="J44" s="84">
        <v>401</v>
      </c>
      <c r="K44" s="103"/>
      <c r="L44" s="104">
        <v>219359</v>
      </c>
      <c r="M44" s="87">
        <v>23050</v>
      </c>
    </row>
    <row r="45" spans="3:13" x14ac:dyDescent="0.25">
      <c r="C45" s="82"/>
      <c r="D45" s="145"/>
      <c r="E45" s="145"/>
      <c r="F45" s="145"/>
      <c r="G45" s="145"/>
      <c r="H45" s="146"/>
      <c r="I45" s="90"/>
      <c r="J45" s="90"/>
      <c r="K45" s="103"/>
      <c r="L45" s="104"/>
      <c r="M45" s="87" t="e">
        <f t="shared" si="2"/>
        <v>#DIV/0!</v>
      </c>
    </row>
    <row r="46" spans="3:13" x14ac:dyDescent="0.25">
      <c r="C46" s="82"/>
      <c r="D46" s="145"/>
      <c r="E46" s="145"/>
      <c r="F46" s="145"/>
      <c r="G46" s="145"/>
      <c r="H46" s="146"/>
      <c r="I46" s="90"/>
      <c r="J46" s="84"/>
      <c r="K46" s="103"/>
      <c r="L46" s="104"/>
      <c r="M46" s="87" t="e">
        <f t="shared" si="2"/>
        <v>#DIV/0!</v>
      </c>
    </row>
    <row r="47" spans="3:13" x14ac:dyDescent="0.25">
      <c r="C47" s="82"/>
      <c r="D47" s="145"/>
      <c r="E47" s="145"/>
      <c r="F47" s="145"/>
      <c r="G47" s="145"/>
      <c r="H47" s="146"/>
      <c r="I47" s="90"/>
      <c r="J47" s="84"/>
      <c r="K47" s="103"/>
      <c r="L47" s="104"/>
      <c r="M47" s="87" t="e">
        <f t="shared" si="2"/>
        <v>#DIV/0!</v>
      </c>
    </row>
    <row r="48" spans="3:13" x14ac:dyDescent="0.25">
      <c r="C48" s="82"/>
      <c r="D48" s="145" t="s">
        <v>137</v>
      </c>
      <c r="E48" s="145"/>
      <c r="F48" s="145"/>
      <c r="G48" s="145"/>
      <c r="H48" s="146"/>
      <c r="I48" s="90"/>
      <c r="J48" s="90">
        <v>4040</v>
      </c>
      <c r="K48" s="103"/>
      <c r="L48" s="104">
        <v>11000</v>
      </c>
      <c r="M48" s="87">
        <v>100</v>
      </c>
    </row>
    <row r="49" spans="3:13" x14ac:dyDescent="0.25">
      <c r="C49" s="82"/>
      <c r="D49" s="145" t="s">
        <v>138</v>
      </c>
      <c r="E49" s="145"/>
      <c r="F49" s="145"/>
      <c r="G49" s="145"/>
      <c r="H49" s="146"/>
      <c r="I49" s="90"/>
      <c r="J49" s="84">
        <v>4050</v>
      </c>
      <c r="K49" s="103"/>
      <c r="L49" s="104">
        <v>31000</v>
      </c>
      <c r="M49" s="87">
        <v>2000</v>
      </c>
    </row>
    <row r="50" spans="3:13" x14ac:dyDescent="0.25">
      <c r="C50" s="82"/>
      <c r="D50" s="150" t="s">
        <v>139</v>
      </c>
      <c r="E50" s="150"/>
      <c r="F50" s="150"/>
      <c r="G50" s="150"/>
      <c r="H50" s="151"/>
      <c r="I50" s="90"/>
      <c r="J50" s="84">
        <v>4090</v>
      </c>
      <c r="K50" s="105"/>
      <c r="L50" s="106">
        <v>60000</v>
      </c>
      <c r="M50" s="87">
        <v>1500</v>
      </c>
    </row>
    <row r="51" spans="3:13" x14ac:dyDescent="0.25">
      <c r="C51" s="159" t="s">
        <v>7</v>
      </c>
      <c r="D51" s="160"/>
      <c r="E51" s="160"/>
      <c r="F51" s="160"/>
      <c r="G51" s="160"/>
      <c r="H51" s="161"/>
      <c r="I51" s="95">
        <v>135</v>
      </c>
      <c r="J51" s="96"/>
      <c r="K51" s="97"/>
      <c r="L51" s="107">
        <f>SUM(L52)</f>
        <v>900000</v>
      </c>
      <c r="M51" s="108">
        <f>SUM(M52)</f>
        <v>95000</v>
      </c>
    </row>
    <row r="52" spans="3:13" x14ac:dyDescent="0.25">
      <c r="C52" s="82"/>
      <c r="D52" s="157" t="s">
        <v>8</v>
      </c>
      <c r="E52" s="157"/>
      <c r="F52" s="157"/>
      <c r="G52" s="157"/>
      <c r="H52" s="158"/>
      <c r="I52" s="90"/>
      <c r="J52" s="84">
        <v>7100</v>
      </c>
      <c r="K52" s="109"/>
      <c r="L52" s="110">
        <v>900000</v>
      </c>
      <c r="M52" s="113">
        <v>95000</v>
      </c>
    </row>
    <row r="53" spans="3:13" x14ac:dyDescent="0.25">
      <c r="C53" s="159" t="s">
        <v>9</v>
      </c>
      <c r="D53" s="160"/>
      <c r="E53" s="160"/>
      <c r="F53" s="160"/>
      <c r="G53" s="160"/>
      <c r="H53" s="161"/>
      <c r="I53" s="95">
        <v>136</v>
      </c>
      <c r="J53" s="96"/>
      <c r="K53" s="97"/>
      <c r="L53" s="107">
        <f>SUM(L54:L84)</f>
        <v>1130000</v>
      </c>
      <c r="M53" s="108" t="e">
        <f>SUM(M54:M84)</f>
        <v>#DIV/0!</v>
      </c>
    </row>
    <row r="54" spans="3:13" x14ac:dyDescent="0.25">
      <c r="C54" s="82"/>
      <c r="D54" s="152" t="s">
        <v>10</v>
      </c>
      <c r="E54" s="152"/>
      <c r="F54" s="152"/>
      <c r="G54" s="152"/>
      <c r="H54" s="153"/>
      <c r="I54" s="90"/>
      <c r="J54" s="90">
        <v>41011</v>
      </c>
      <c r="K54" s="100"/>
      <c r="L54" s="101">
        <v>310000</v>
      </c>
      <c r="M54" s="87">
        <v>50953</v>
      </c>
    </row>
    <row r="55" spans="3:13" x14ac:dyDescent="0.25">
      <c r="C55" s="82"/>
      <c r="D55" s="145" t="s">
        <v>11</v>
      </c>
      <c r="E55" s="145"/>
      <c r="F55" s="145"/>
      <c r="G55" s="145"/>
      <c r="H55" s="146"/>
      <c r="I55" s="90"/>
      <c r="J55" s="84">
        <v>4106</v>
      </c>
      <c r="K55" s="103"/>
      <c r="L55" s="104">
        <v>4000</v>
      </c>
      <c r="M55" s="87">
        <v>200</v>
      </c>
    </row>
    <row r="56" spans="3:13" x14ac:dyDescent="0.25">
      <c r="C56" s="82"/>
      <c r="D56" s="145" t="s">
        <v>12</v>
      </c>
      <c r="E56" s="145"/>
      <c r="F56" s="145"/>
      <c r="G56" s="145"/>
      <c r="H56" s="146"/>
      <c r="I56" s="90"/>
      <c r="J56" s="84">
        <v>4110</v>
      </c>
      <c r="K56" s="103"/>
      <c r="L56" s="104">
        <v>7000</v>
      </c>
      <c r="M56" s="87">
        <v>438</v>
      </c>
    </row>
    <row r="57" spans="3:13" x14ac:dyDescent="0.25">
      <c r="C57" s="82"/>
      <c r="D57" s="145" t="s">
        <v>13</v>
      </c>
      <c r="E57" s="145"/>
      <c r="F57" s="145"/>
      <c r="G57" s="145"/>
      <c r="H57" s="146"/>
      <c r="I57" s="90"/>
      <c r="J57" s="90">
        <v>4111</v>
      </c>
      <c r="K57" s="103"/>
      <c r="L57" s="104">
        <v>27000</v>
      </c>
      <c r="M57" s="87">
        <v>3128</v>
      </c>
    </row>
    <row r="58" spans="3:13" x14ac:dyDescent="0.25">
      <c r="C58" s="82"/>
      <c r="D58" s="145"/>
      <c r="E58" s="145"/>
      <c r="F58" s="145"/>
      <c r="G58" s="145"/>
      <c r="H58" s="146"/>
      <c r="I58" s="90"/>
      <c r="J58" s="84">
        <v>41110</v>
      </c>
      <c r="K58" s="103"/>
      <c r="L58" s="104"/>
      <c r="M58" s="87" t="e">
        <f t="shared" ref="M58:M80" si="3">(L58/M$5)</f>
        <v>#DIV/0!</v>
      </c>
    </row>
    <row r="59" spans="3:13" x14ac:dyDescent="0.25">
      <c r="C59" s="82"/>
      <c r="D59" s="145" t="s">
        <v>15</v>
      </c>
      <c r="E59" s="145"/>
      <c r="F59" s="145"/>
      <c r="G59" s="145"/>
      <c r="H59" s="146"/>
      <c r="I59" s="90"/>
      <c r="J59" s="84">
        <v>4122</v>
      </c>
      <c r="K59" s="103"/>
      <c r="L59" s="104">
        <v>200000</v>
      </c>
      <c r="M59" s="87">
        <v>31000</v>
      </c>
    </row>
    <row r="60" spans="3:13" x14ac:dyDescent="0.25">
      <c r="C60" s="82"/>
      <c r="D60" s="145" t="s">
        <v>16</v>
      </c>
      <c r="E60" s="145"/>
      <c r="F60" s="145"/>
      <c r="G60" s="145"/>
      <c r="H60" s="146"/>
      <c r="I60" s="90"/>
      <c r="J60" s="90">
        <v>4130</v>
      </c>
      <c r="K60" s="103"/>
      <c r="L60" s="104">
        <v>60000</v>
      </c>
      <c r="M60" s="87">
        <v>2426</v>
      </c>
    </row>
    <row r="61" spans="3:13" x14ac:dyDescent="0.25">
      <c r="C61" s="82"/>
      <c r="D61" s="145" t="s">
        <v>17</v>
      </c>
      <c r="E61" s="145"/>
      <c r="F61" s="145"/>
      <c r="G61" s="145"/>
      <c r="H61" s="146"/>
      <c r="I61" s="90"/>
      <c r="J61" s="84">
        <v>4150</v>
      </c>
      <c r="K61" s="103"/>
      <c r="L61" s="104">
        <v>150000</v>
      </c>
      <c r="M61" s="87">
        <v>24000</v>
      </c>
    </row>
    <row r="62" spans="3:13" x14ac:dyDescent="0.25">
      <c r="C62" s="82"/>
      <c r="D62" s="145" t="s">
        <v>18</v>
      </c>
      <c r="E62" s="145"/>
      <c r="F62" s="145"/>
      <c r="G62" s="145"/>
      <c r="H62" s="146"/>
      <c r="I62" s="90"/>
      <c r="J62" s="84">
        <v>4152</v>
      </c>
      <c r="K62" s="103"/>
      <c r="L62" s="104">
        <v>10000</v>
      </c>
      <c r="M62" s="87">
        <v>400</v>
      </c>
    </row>
    <row r="63" spans="3:13" x14ac:dyDescent="0.25">
      <c r="C63" s="82"/>
      <c r="D63" s="145" t="s">
        <v>19</v>
      </c>
      <c r="E63" s="145"/>
      <c r="F63" s="145"/>
      <c r="G63" s="145"/>
      <c r="H63" s="146"/>
      <c r="I63" s="90"/>
      <c r="J63" s="90">
        <v>4160</v>
      </c>
      <c r="K63" s="103"/>
      <c r="L63" s="104">
        <v>7000</v>
      </c>
      <c r="M63" s="87">
        <v>300</v>
      </c>
    </row>
    <row r="64" spans="3:13" x14ac:dyDescent="0.25">
      <c r="C64" s="82"/>
      <c r="D64" s="145" t="s">
        <v>20</v>
      </c>
      <c r="E64" s="145"/>
      <c r="F64" s="145"/>
      <c r="G64" s="145"/>
      <c r="H64" s="146"/>
      <c r="I64" s="90"/>
      <c r="J64" s="84">
        <v>4162</v>
      </c>
      <c r="K64" s="103"/>
      <c r="L64" s="104">
        <v>22000</v>
      </c>
      <c r="M64" s="87" t="e">
        <f t="shared" si="3"/>
        <v>#DIV/0!</v>
      </c>
    </row>
    <row r="65" spans="3:13" x14ac:dyDescent="0.25">
      <c r="C65" s="82"/>
      <c r="D65" s="145" t="s">
        <v>21</v>
      </c>
      <c r="E65" s="145"/>
      <c r="F65" s="145"/>
      <c r="G65" s="145"/>
      <c r="H65" s="146"/>
      <c r="I65" s="90"/>
      <c r="J65" s="84">
        <v>4180</v>
      </c>
      <c r="K65" s="103"/>
      <c r="L65" s="104">
        <v>5000</v>
      </c>
      <c r="M65" s="87">
        <v>863</v>
      </c>
    </row>
    <row r="66" spans="3:13" x14ac:dyDescent="0.25">
      <c r="C66" s="82"/>
      <c r="D66" s="145" t="s">
        <v>169</v>
      </c>
      <c r="E66" s="145"/>
      <c r="F66" s="145"/>
      <c r="G66" s="145"/>
      <c r="H66" s="146"/>
      <c r="I66" s="90"/>
      <c r="J66" s="90">
        <v>41801</v>
      </c>
      <c r="K66" s="103"/>
      <c r="L66" s="104">
        <v>10000</v>
      </c>
      <c r="M66" s="87">
        <v>500</v>
      </c>
    </row>
    <row r="67" spans="3:13" x14ac:dyDescent="0.25">
      <c r="C67" s="82"/>
      <c r="D67" s="145" t="s">
        <v>23</v>
      </c>
      <c r="E67" s="145"/>
      <c r="F67" s="145"/>
      <c r="G67" s="145"/>
      <c r="H67" s="146"/>
      <c r="I67" s="90"/>
      <c r="J67" s="84">
        <v>4182</v>
      </c>
      <c r="K67" s="103"/>
      <c r="L67" s="104">
        <v>10000</v>
      </c>
      <c r="M67" s="87" t="e">
        <f t="shared" si="3"/>
        <v>#DIV/0!</v>
      </c>
    </row>
    <row r="68" spans="3:13" x14ac:dyDescent="0.25">
      <c r="C68" s="82"/>
      <c r="D68" s="145" t="s">
        <v>24</v>
      </c>
      <c r="E68" s="145"/>
      <c r="F68" s="145"/>
      <c r="G68" s="145"/>
      <c r="H68" s="146"/>
      <c r="I68" s="90"/>
      <c r="J68" s="84">
        <v>4184</v>
      </c>
      <c r="K68" s="103"/>
      <c r="L68" s="104">
        <v>30000</v>
      </c>
      <c r="M68" s="87" t="e">
        <f t="shared" si="3"/>
        <v>#DIV/0!</v>
      </c>
    </row>
    <row r="69" spans="3:13" x14ac:dyDescent="0.25">
      <c r="C69" s="82"/>
      <c r="D69" s="145" t="s">
        <v>25</v>
      </c>
      <c r="E69" s="145"/>
      <c r="F69" s="145"/>
      <c r="G69" s="145"/>
      <c r="H69" s="146"/>
      <c r="I69" s="90"/>
      <c r="J69" s="90">
        <v>4186</v>
      </c>
      <c r="K69" s="103"/>
      <c r="L69" s="104">
        <v>2500</v>
      </c>
      <c r="M69" s="87" t="e">
        <f t="shared" si="3"/>
        <v>#DIV/0!</v>
      </c>
    </row>
    <row r="70" spans="3:13" x14ac:dyDescent="0.25">
      <c r="C70" s="82"/>
      <c r="D70" s="145" t="s">
        <v>26</v>
      </c>
      <c r="E70" s="145"/>
      <c r="F70" s="145"/>
      <c r="G70" s="145"/>
      <c r="H70" s="146"/>
      <c r="I70" s="90"/>
      <c r="J70" s="84">
        <v>4187</v>
      </c>
      <c r="K70" s="103"/>
      <c r="L70" s="104">
        <v>5500</v>
      </c>
      <c r="M70" s="87" t="e">
        <f t="shared" si="3"/>
        <v>#DIV/0!</v>
      </c>
    </row>
    <row r="71" spans="3:13" x14ac:dyDescent="0.25">
      <c r="C71" s="82"/>
      <c r="D71" s="145" t="s">
        <v>170</v>
      </c>
      <c r="E71" s="145"/>
      <c r="F71" s="145"/>
      <c r="G71" s="145"/>
      <c r="H71" s="146"/>
      <c r="I71" s="90"/>
      <c r="J71" s="84">
        <v>41871</v>
      </c>
      <c r="K71" s="103"/>
      <c r="L71" s="104">
        <v>32000</v>
      </c>
      <c r="M71" s="87">
        <v>3847</v>
      </c>
    </row>
    <row r="72" spans="3:13" x14ac:dyDescent="0.25">
      <c r="C72" s="82"/>
      <c r="D72" s="145" t="s">
        <v>28</v>
      </c>
      <c r="E72" s="145"/>
      <c r="F72" s="145"/>
      <c r="G72" s="145"/>
      <c r="H72" s="146"/>
      <c r="I72" s="90"/>
      <c r="J72" s="90">
        <v>4188</v>
      </c>
      <c r="K72" s="103"/>
      <c r="L72" s="104">
        <v>1000</v>
      </c>
      <c r="M72" s="87" t="e">
        <f t="shared" si="3"/>
        <v>#DIV/0!</v>
      </c>
    </row>
    <row r="73" spans="3:13" x14ac:dyDescent="0.25">
      <c r="C73" s="82"/>
      <c r="D73" s="145" t="s">
        <v>29</v>
      </c>
      <c r="E73" s="145"/>
      <c r="F73" s="145"/>
      <c r="G73" s="145"/>
      <c r="H73" s="146"/>
      <c r="I73" s="90"/>
      <c r="J73" s="84">
        <v>4189</v>
      </c>
      <c r="K73" s="103"/>
      <c r="L73" s="104">
        <v>75000</v>
      </c>
      <c r="M73" s="87">
        <v>3654</v>
      </c>
    </row>
    <row r="74" spans="3:13" x14ac:dyDescent="0.25">
      <c r="C74" s="82"/>
      <c r="D74" s="145" t="s">
        <v>30</v>
      </c>
      <c r="E74" s="145"/>
      <c r="F74" s="145"/>
      <c r="G74" s="145"/>
      <c r="H74" s="146"/>
      <c r="I74" s="90"/>
      <c r="J74" s="84">
        <v>4200</v>
      </c>
      <c r="K74" s="103"/>
      <c r="L74" s="104">
        <v>5000</v>
      </c>
      <c r="M74" s="87" t="e">
        <f t="shared" si="3"/>
        <v>#DIV/0!</v>
      </c>
    </row>
    <row r="75" spans="3:13" x14ac:dyDescent="0.25">
      <c r="C75" s="82"/>
      <c r="D75" s="145" t="s">
        <v>31</v>
      </c>
      <c r="E75" s="145"/>
      <c r="F75" s="145"/>
      <c r="G75" s="145"/>
      <c r="H75" s="146"/>
      <c r="I75" s="90"/>
      <c r="J75" s="90">
        <v>42001</v>
      </c>
      <c r="K75" s="103"/>
      <c r="L75" s="104">
        <v>2000</v>
      </c>
      <c r="M75" s="87" t="e">
        <f t="shared" si="3"/>
        <v>#DIV/0!</v>
      </c>
    </row>
    <row r="76" spans="3:13" x14ac:dyDescent="0.25">
      <c r="C76" s="82"/>
      <c r="D76" s="145" t="s">
        <v>32</v>
      </c>
      <c r="E76" s="145"/>
      <c r="F76" s="145"/>
      <c r="G76" s="145"/>
      <c r="H76" s="146"/>
      <c r="I76" s="90"/>
      <c r="J76" s="84">
        <v>4210</v>
      </c>
      <c r="K76" s="103"/>
      <c r="L76" s="104">
        <v>15000</v>
      </c>
      <c r="M76" s="87" t="e">
        <f t="shared" si="3"/>
        <v>#DIV/0!</v>
      </c>
    </row>
    <row r="77" spans="3:13" x14ac:dyDescent="0.25">
      <c r="C77" s="82"/>
      <c r="D77" s="145" t="s">
        <v>33</v>
      </c>
      <c r="E77" s="145"/>
      <c r="F77" s="145"/>
      <c r="G77" s="145"/>
      <c r="H77" s="146"/>
      <c r="I77" s="90"/>
      <c r="J77" s="84">
        <v>4211</v>
      </c>
      <c r="K77" s="103"/>
      <c r="L77" s="104">
        <v>6000</v>
      </c>
      <c r="M77" s="87">
        <v>100</v>
      </c>
    </row>
    <row r="78" spans="3:13" x14ac:dyDescent="0.25">
      <c r="C78" s="82"/>
      <c r="D78" s="145" t="s">
        <v>34</v>
      </c>
      <c r="E78" s="145"/>
      <c r="F78" s="145"/>
      <c r="G78" s="145"/>
      <c r="H78" s="146"/>
      <c r="I78" s="90"/>
      <c r="J78" s="90">
        <v>4222</v>
      </c>
      <c r="K78" s="103"/>
      <c r="L78" s="104">
        <v>48000</v>
      </c>
      <c r="M78" s="87" t="e">
        <f t="shared" si="3"/>
        <v>#DIV/0!</v>
      </c>
    </row>
    <row r="79" spans="3:13" x14ac:dyDescent="0.25">
      <c r="C79" s="82"/>
      <c r="D79" s="145" t="s">
        <v>35</v>
      </c>
      <c r="E79" s="145"/>
      <c r="F79" s="145"/>
      <c r="G79" s="145"/>
      <c r="H79" s="146"/>
      <c r="I79" s="90"/>
      <c r="J79" s="84">
        <v>4230</v>
      </c>
      <c r="K79" s="103"/>
      <c r="L79" s="104">
        <v>20000</v>
      </c>
      <c r="M79" s="87">
        <v>3170</v>
      </c>
    </row>
    <row r="80" spans="3:13" x14ac:dyDescent="0.25">
      <c r="C80" s="82"/>
      <c r="D80" s="145" t="s">
        <v>36</v>
      </c>
      <c r="E80" s="145"/>
      <c r="F80" s="145"/>
      <c r="G80" s="145"/>
      <c r="H80" s="146"/>
      <c r="I80" s="90"/>
      <c r="J80" s="84">
        <v>4231</v>
      </c>
      <c r="K80" s="103"/>
      <c r="L80" s="104"/>
      <c r="M80" s="87" t="e">
        <f t="shared" si="3"/>
        <v>#DIV/0!</v>
      </c>
    </row>
    <row r="81" spans="3:13" x14ac:dyDescent="0.25">
      <c r="C81" s="82"/>
      <c r="D81" s="145" t="s">
        <v>37</v>
      </c>
      <c r="E81" s="145"/>
      <c r="F81" s="145"/>
      <c r="G81" s="145"/>
      <c r="H81" s="146"/>
      <c r="I81" s="90"/>
      <c r="J81" s="90">
        <v>4271</v>
      </c>
      <c r="K81" s="103"/>
      <c r="L81" s="104">
        <v>12000</v>
      </c>
      <c r="M81" s="87">
        <v>3500</v>
      </c>
    </row>
    <row r="82" spans="3:13" x14ac:dyDescent="0.25">
      <c r="C82" s="82"/>
      <c r="D82" s="145" t="s">
        <v>38</v>
      </c>
      <c r="E82" s="145"/>
      <c r="F82" s="145"/>
      <c r="G82" s="145"/>
      <c r="H82" s="146"/>
      <c r="I82" s="90"/>
      <c r="J82" s="84">
        <v>4272</v>
      </c>
      <c r="K82" s="103"/>
      <c r="L82" s="104">
        <v>12000</v>
      </c>
      <c r="M82" s="87">
        <v>677</v>
      </c>
    </row>
    <row r="83" spans="3:13" x14ac:dyDescent="0.25">
      <c r="C83" s="82"/>
      <c r="D83" s="145" t="s">
        <v>39</v>
      </c>
      <c r="E83" s="145"/>
      <c r="F83" s="145"/>
      <c r="G83" s="145"/>
      <c r="H83" s="146"/>
      <c r="I83" s="90"/>
      <c r="J83" s="84">
        <v>4294</v>
      </c>
      <c r="K83" s="88"/>
      <c r="L83" s="89">
        <v>2000</v>
      </c>
      <c r="M83" s="87">
        <v>549</v>
      </c>
    </row>
    <row r="84" spans="3:13" x14ac:dyDescent="0.25">
      <c r="C84" s="82"/>
      <c r="D84" s="150" t="s">
        <v>40</v>
      </c>
      <c r="E84" s="150"/>
      <c r="F84" s="150"/>
      <c r="G84" s="150"/>
      <c r="H84" s="151"/>
      <c r="I84" s="90"/>
      <c r="J84" s="90">
        <v>4299</v>
      </c>
      <c r="K84" s="91"/>
      <c r="L84" s="92">
        <v>40000</v>
      </c>
      <c r="M84" s="87">
        <v>15000</v>
      </c>
    </row>
    <row r="85" spans="3:13" x14ac:dyDescent="0.25">
      <c r="C85" s="147" t="s">
        <v>41</v>
      </c>
      <c r="D85" s="148"/>
      <c r="E85" s="148"/>
      <c r="F85" s="148"/>
      <c r="G85" s="148"/>
      <c r="H85" s="149"/>
      <c r="I85" s="77">
        <v>137</v>
      </c>
      <c r="J85" s="78"/>
      <c r="K85" s="79"/>
      <c r="L85" s="80">
        <f>SUM(L86,L88,L90)</f>
        <v>1533000</v>
      </c>
      <c r="M85" s="81">
        <f>SUM(M86,M88,M90)</f>
        <v>170523</v>
      </c>
    </row>
    <row r="86" spans="3:13" x14ac:dyDescent="0.25">
      <c r="C86" s="159" t="s">
        <v>42</v>
      </c>
      <c r="D86" s="160"/>
      <c r="E86" s="160"/>
      <c r="F86" s="160"/>
      <c r="G86" s="160"/>
      <c r="H86" s="161"/>
      <c r="I86" s="95">
        <v>138</v>
      </c>
      <c r="J86" s="96"/>
      <c r="K86" s="97"/>
      <c r="L86" s="98">
        <f>SUM(L87)</f>
        <v>1020000</v>
      </c>
      <c r="M86" s="99">
        <f>SUM(M87)</f>
        <v>113400</v>
      </c>
    </row>
    <row r="87" spans="3:13" x14ac:dyDescent="0.25">
      <c r="C87" s="82"/>
      <c r="D87" s="157" t="s">
        <v>43</v>
      </c>
      <c r="E87" s="157"/>
      <c r="F87" s="157"/>
      <c r="G87" s="157"/>
      <c r="H87" s="158"/>
      <c r="I87" s="90"/>
      <c r="J87" s="84">
        <v>47010</v>
      </c>
      <c r="K87" s="111"/>
      <c r="L87" s="112">
        <v>1020000</v>
      </c>
      <c r="M87" s="113">
        <v>113400</v>
      </c>
    </row>
    <row r="88" spans="3:13" x14ac:dyDescent="0.25">
      <c r="C88" s="159" t="s">
        <v>44</v>
      </c>
      <c r="D88" s="160"/>
      <c r="E88" s="160"/>
      <c r="F88" s="160"/>
      <c r="G88" s="160"/>
      <c r="H88" s="161"/>
      <c r="I88" s="95">
        <v>139</v>
      </c>
      <c r="J88" s="96"/>
      <c r="K88" s="97"/>
      <c r="L88" s="98">
        <f>SUM(L89)</f>
        <v>302000</v>
      </c>
      <c r="M88" s="99">
        <f>SUM(M89)</f>
        <v>33600</v>
      </c>
    </row>
    <row r="89" spans="3:13" x14ac:dyDescent="0.25">
      <c r="C89" s="82"/>
      <c r="D89" s="157" t="s">
        <v>45</v>
      </c>
      <c r="E89" s="157"/>
      <c r="F89" s="157"/>
      <c r="G89" s="157"/>
      <c r="H89" s="158"/>
      <c r="I89" s="90"/>
      <c r="J89" s="84">
        <v>47011</v>
      </c>
      <c r="K89" s="109"/>
      <c r="L89" s="110">
        <v>302000</v>
      </c>
      <c r="M89" s="113">
        <v>33600</v>
      </c>
    </row>
    <row r="90" spans="3:13" x14ac:dyDescent="0.25">
      <c r="C90" s="159" t="s">
        <v>46</v>
      </c>
      <c r="D90" s="160"/>
      <c r="E90" s="160"/>
      <c r="F90" s="160"/>
      <c r="G90" s="160"/>
      <c r="H90" s="161"/>
      <c r="I90" s="95">
        <v>140</v>
      </c>
      <c r="J90" s="96"/>
      <c r="K90" s="97"/>
      <c r="L90" s="98">
        <f>SUM(L91)</f>
        <v>211000</v>
      </c>
      <c r="M90" s="99">
        <f>SUM(M91)</f>
        <v>23523</v>
      </c>
    </row>
    <row r="91" spans="3:13" x14ac:dyDescent="0.25">
      <c r="C91" s="82"/>
      <c r="D91" s="157" t="s">
        <v>47</v>
      </c>
      <c r="E91" s="157"/>
      <c r="F91" s="157"/>
      <c r="G91" s="157"/>
      <c r="H91" s="158"/>
      <c r="I91" s="90"/>
      <c r="J91" s="84">
        <v>4720</v>
      </c>
      <c r="K91" s="109"/>
      <c r="L91" s="112">
        <v>211000</v>
      </c>
      <c r="M91" s="113">
        <v>23523</v>
      </c>
    </row>
    <row r="92" spans="3:13" x14ac:dyDescent="0.25">
      <c r="C92" s="147" t="s">
        <v>48</v>
      </c>
      <c r="D92" s="148"/>
      <c r="E92" s="148"/>
      <c r="F92" s="148"/>
      <c r="G92" s="148"/>
      <c r="H92" s="149"/>
      <c r="I92" s="77">
        <v>141</v>
      </c>
      <c r="J92" s="78"/>
      <c r="K92" s="79"/>
      <c r="L92" s="80">
        <f>SUM(L93)</f>
        <v>5000</v>
      </c>
      <c r="M92" s="81">
        <f>SUM(M93)</f>
        <v>663.61404207313024</v>
      </c>
    </row>
    <row r="93" spans="3:13" x14ac:dyDescent="0.25">
      <c r="C93" s="82"/>
      <c r="D93" s="157" t="s">
        <v>49</v>
      </c>
      <c r="E93" s="157"/>
      <c r="F93" s="157"/>
      <c r="G93" s="157"/>
      <c r="H93" s="158"/>
      <c r="I93" s="90"/>
      <c r="J93" s="84">
        <v>4300</v>
      </c>
      <c r="K93" s="109"/>
      <c r="L93" s="112">
        <v>5000</v>
      </c>
      <c r="M93" s="113">
        <f>(L93/M4)</f>
        <v>663.61404207313024</v>
      </c>
    </row>
    <row r="94" spans="3:13" x14ac:dyDescent="0.25">
      <c r="C94" s="147" t="s">
        <v>50</v>
      </c>
      <c r="D94" s="148"/>
      <c r="E94" s="148"/>
      <c r="F94" s="148"/>
      <c r="G94" s="148"/>
      <c r="H94" s="149"/>
      <c r="I94" s="77">
        <v>142</v>
      </c>
      <c r="J94" s="78"/>
      <c r="K94" s="79"/>
      <c r="L94" s="80">
        <f>SUM(L95:L113)</f>
        <v>1134000</v>
      </c>
      <c r="M94" s="81" t="e">
        <f>SUM(M95:M113)</f>
        <v>#DIV/0!</v>
      </c>
    </row>
    <row r="95" spans="3:13" x14ac:dyDescent="0.25">
      <c r="C95" s="82"/>
      <c r="D95" s="152" t="s">
        <v>171</v>
      </c>
      <c r="E95" s="152"/>
      <c r="F95" s="152"/>
      <c r="G95" s="152"/>
      <c r="H95" s="153"/>
      <c r="I95" s="90"/>
      <c r="J95" s="84">
        <v>44201</v>
      </c>
      <c r="K95" s="100"/>
      <c r="L95" s="86">
        <v>8000</v>
      </c>
      <c r="M95" s="87" t="e">
        <f>(L95/M$5)</f>
        <v>#DIV/0!</v>
      </c>
    </row>
    <row r="96" spans="3:13" x14ac:dyDescent="0.25">
      <c r="C96" s="82"/>
      <c r="D96" s="145" t="s">
        <v>104</v>
      </c>
      <c r="E96" s="145"/>
      <c r="F96" s="145"/>
      <c r="G96" s="145"/>
      <c r="H96" s="146"/>
      <c r="I96" s="90"/>
      <c r="J96" s="84">
        <v>4424</v>
      </c>
      <c r="K96" s="103"/>
      <c r="L96" s="104">
        <v>8000</v>
      </c>
      <c r="M96" s="87">
        <v>1200</v>
      </c>
    </row>
    <row r="97" spans="3:13" x14ac:dyDescent="0.25">
      <c r="C97" s="82"/>
      <c r="D97" s="145" t="s">
        <v>105</v>
      </c>
      <c r="E97" s="145"/>
      <c r="F97" s="145"/>
      <c r="G97" s="145"/>
      <c r="H97" s="146"/>
      <c r="I97" s="90"/>
      <c r="J97" s="84">
        <v>4430</v>
      </c>
      <c r="K97" s="103"/>
      <c r="L97" s="104">
        <v>25000</v>
      </c>
      <c r="M97" s="87">
        <v>2985</v>
      </c>
    </row>
    <row r="98" spans="3:13" x14ac:dyDescent="0.25">
      <c r="C98" s="82"/>
      <c r="D98" s="145" t="s">
        <v>106</v>
      </c>
      <c r="E98" s="145"/>
      <c r="F98" s="145"/>
      <c r="G98" s="145"/>
      <c r="H98" s="146"/>
      <c r="I98" s="90"/>
      <c r="J98" s="84">
        <v>4460</v>
      </c>
      <c r="K98" s="103"/>
      <c r="L98" s="104">
        <v>15000</v>
      </c>
      <c r="M98" s="87">
        <v>2793</v>
      </c>
    </row>
    <row r="99" spans="3:13" x14ac:dyDescent="0.25">
      <c r="C99" s="82"/>
      <c r="D99" s="145" t="s">
        <v>107</v>
      </c>
      <c r="E99" s="145"/>
      <c r="F99" s="145"/>
      <c r="G99" s="145"/>
      <c r="H99" s="146"/>
      <c r="I99" s="90"/>
      <c r="J99" s="90">
        <v>4461</v>
      </c>
      <c r="K99" s="103"/>
      <c r="L99" s="104">
        <v>5000</v>
      </c>
      <c r="M99" s="87" t="e">
        <f t="shared" ref="M99:M113" si="4">(L99/M$5)</f>
        <v>#DIV/0!</v>
      </c>
    </row>
    <row r="100" spans="3:13" x14ac:dyDescent="0.25">
      <c r="C100" s="82"/>
      <c r="D100" s="145" t="s">
        <v>108</v>
      </c>
      <c r="E100" s="145"/>
      <c r="F100" s="145"/>
      <c r="G100" s="145"/>
      <c r="H100" s="146"/>
      <c r="I100" s="90"/>
      <c r="J100" s="84">
        <v>4462</v>
      </c>
      <c r="K100" s="103"/>
      <c r="L100" s="104">
        <v>2000</v>
      </c>
      <c r="M100" s="87" t="e">
        <f t="shared" si="4"/>
        <v>#DIV/0!</v>
      </c>
    </row>
    <row r="101" spans="3:13" x14ac:dyDescent="0.25">
      <c r="C101" s="82"/>
      <c r="D101" s="145" t="s">
        <v>109</v>
      </c>
      <c r="E101" s="145"/>
      <c r="F101" s="145"/>
      <c r="G101" s="145"/>
      <c r="H101" s="146"/>
      <c r="I101" s="90"/>
      <c r="J101" s="84">
        <v>4491</v>
      </c>
      <c r="K101" s="103"/>
      <c r="L101" s="104">
        <v>300000</v>
      </c>
      <c r="M101" s="87">
        <v>32000</v>
      </c>
    </row>
    <row r="102" spans="3:13" x14ac:dyDescent="0.25">
      <c r="C102" s="82"/>
      <c r="D102" s="145" t="s">
        <v>110</v>
      </c>
      <c r="E102" s="145"/>
      <c r="F102" s="145"/>
      <c r="G102" s="145"/>
      <c r="H102" s="146"/>
      <c r="I102" s="90"/>
      <c r="J102" s="90">
        <v>44911</v>
      </c>
      <c r="K102" s="103"/>
      <c r="L102" s="104"/>
      <c r="M102" s="87" t="e">
        <f t="shared" si="4"/>
        <v>#DIV/0!</v>
      </c>
    </row>
    <row r="103" spans="3:13" x14ac:dyDescent="0.25">
      <c r="C103" s="82"/>
      <c r="D103" s="145" t="s">
        <v>111</v>
      </c>
      <c r="E103" s="145"/>
      <c r="F103" s="145"/>
      <c r="G103" s="145"/>
      <c r="H103" s="146"/>
      <c r="I103" s="90"/>
      <c r="J103" s="84">
        <v>4601</v>
      </c>
      <c r="K103" s="103"/>
      <c r="L103" s="104">
        <v>6000</v>
      </c>
      <c r="M103" s="87">
        <v>150</v>
      </c>
    </row>
    <row r="104" spans="3:13" x14ac:dyDescent="0.25">
      <c r="C104" s="82"/>
      <c r="D104" s="145" t="s">
        <v>112</v>
      </c>
      <c r="E104" s="145"/>
      <c r="F104" s="145"/>
      <c r="G104" s="145"/>
      <c r="H104" s="146"/>
      <c r="I104" s="90"/>
      <c r="J104" s="84">
        <v>4602</v>
      </c>
      <c r="K104" s="103"/>
      <c r="L104" s="104">
        <v>6000</v>
      </c>
      <c r="M104" s="87">
        <v>150</v>
      </c>
    </row>
    <row r="105" spans="3:13" x14ac:dyDescent="0.25">
      <c r="C105" s="82"/>
      <c r="D105" s="145" t="s">
        <v>113</v>
      </c>
      <c r="E105" s="145"/>
      <c r="F105" s="145"/>
      <c r="G105" s="145"/>
      <c r="H105" s="146"/>
      <c r="I105" s="90"/>
      <c r="J105" s="84">
        <v>4610</v>
      </c>
      <c r="K105" s="103"/>
      <c r="L105" s="104">
        <v>1000</v>
      </c>
      <c r="M105" s="87">
        <v>221.19</v>
      </c>
    </row>
    <row r="106" spans="3:13" x14ac:dyDescent="0.25">
      <c r="C106" s="82"/>
      <c r="D106" s="145" t="s">
        <v>114</v>
      </c>
      <c r="E106" s="145"/>
      <c r="F106" s="145"/>
      <c r="G106" s="145"/>
      <c r="H106" s="146"/>
      <c r="I106" s="90"/>
      <c r="J106" s="84">
        <v>4613</v>
      </c>
      <c r="K106" s="103"/>
      <c r="L106" s="104">
        <v>1000</v>
      </c>
      <c r="M106" s="87">
        <v>285.72000000000003</v>
      </c>
    </row>
    <row r="107" spans="3:13" x14ac:dyDescent="0.25">
      <c r="C107" s="82"/>
      <c r="D107" s="145" t="s">
        <v>115</v>
      </c>
      <c r="E107" s="145"/>
      <c r="F107" s="145"/>
      <c r="G107" s="145"/>
      <c r="H107" s="146"/>
      <c r="I107" s="90"/>
      <c r="J107" s="90">
        <v>4640</v>
      </c>
      <c r="K107" s="103"/>
      <c r="L107" s="104">
        <v>23000</v>
      </c>
      <c r="M107" s="87">
        <v>500</v>
      </c>
    </row>
    <row r="108" spans="3:13" x14ac:dyDescent="0.25">
      <c r="C108" s="82"/>
      <c r="D108" s="145" t="s">
        <v>163</v>
      </c>
      <c r="E108" s="145"/>
      <c r="F108" s="145"/>
      <c r="G108" s="145"/>
      <c r="H108" s="146"/>
      <c r="I108" s="90"/>
      <c r="J108" s="84">
        <v>4642</v>
      </c>
      <c r="K108" s="103"/>
      <c r="L108" s="104">
        <v>78000</v>
      </c>
      <c r="M108" s="87">
        <v>3000</v>
      </c>
    </row>
    <row r="109" spans="3:13" x14ac:dyDescent="0.25">
      <c r="C109" s="82"/>
      <c r="D109" s="145" t="s">
        <v>118</v>
      </c>
      <c r="E109" s="145"/>
      <c r="F109" s="145"/>
      <c r="G109" s="145"/>
      <c r="H109" s="146"/>
      <c r="I109" s="90"/>
      <c r="J109" s="84">
        <v>4653</v>
      </c>
      <c r="K109" s="103"/>
      <c r="L109" s="104">
        <v>100000</v>
      </c>
      <c r="M109" s="87" t="s">
        <v>181</v>
      </c>
    </row>
    <row r="110" spans="3:13" x14ac:dyDescent="0.25">
      <c r="C110" s="82"/>
      <c r="D110" s="145" t="s">
        <v>117</v>
      </c>
      <c r="E110" s="145"/>
      <c r="F110" s="145"/>
      <c r="G110" s="145"/>
      <c r="H110" s="146"/>
      <c r="I110" s="90"/>
      <c r="J110" s="90">
        <v>4654</v>
      </c>
      <c r="K110" s="103"/>
      <c r="L110" s="104">
        <v>200000</v>
      </c>
      <c r="M110" s="87" t="e">
        <f t="shared" si="4"/>
        <v>#DIV/0!</v>
      </c>
    </row>
    <row r="111" spans="3:13" x14ac:dyDescent="0.25">
      <c r="C111" s="82"/>
      <c r="D111" s="145" t="s">
        <v>119</v>
      </c>
      <c r="E111" s="145"/>
      <c r="F111" s="145"/>
      <c r="G111" s="145"/>
      <c r="H111" s="146"/>
      <c r="I111" s="90"/>
      <c r="J111" s="84">
        <v>4655</v>
      </c>
      <c r="K111" s="103"/>
      <c r="L111" s="104">
        <v>300000</v>
      </c>
      <c r="M111" s="87" t="e">
        <f t="shared" si="4"/>
        <v>#DIV/0!</v>
      </c>
    </row>
    <row r="112" spans="3:13" x14ac:dyDescent="0.25">
      <c r="C112" s="82"/>
      <c r="D112" s="145" t="s">
        <v>120</v>
      </c>
      <c r="E112" s="145"/>
      <c r="F112" s="145"/>
      <c r="G112" s="145"/>
      <c r="H112" s="146"/>
      <c r="I112" s="90"/>
      <c r="J112" s="84">
        <v>4656</v>
      </c>
      <c r="K112" s="103"/>
      <c r="L112" s="104">
        <v>50000</v>
      </c>
      <c r="M112" s="87" t="e">
        <f t="shared" si="4"/>
        <v>#DIV/0!</v>
      </c>
    </row>
    <row r="113" spans="3:13" x14ac:dyDescent="0.25">
      <c r="C113" s="82"/>
      <c r="D113" s="150" t="s">
        <v>121</v>
      </c>
      <c r="E113" s="150"/>
      <c r="F113" s="150"/>
      <c r="G113" s="150"/>
      <c r="H113" s="151"/>
      <c r="I113" s="90"/>
      <c r="J113" s="90">
        <v>4661</v>
      </c>
      <c r="K113" s="105"/>
      <c r="L113" s="106">
        <v>6000</v>
      </c>
      <c r="M113" s="87" t="e">
        <f t="shared" si="4"/>
        <v>#DIV/0!</v>
      </c>
    </row>
    <row r="114" spans="3:13" x14ac:dyDescent="0.25">
      <c r="C114" s="147" t="s">
        <v>51</v>
      </c>
      <c r="D114" s="148"/>
      <c r="E114" s="148"/>
      <c r="F114" s="148"/>
      <c r="G114" s="148"/>
      <c r="H114" s="149"/>
      <c r="I114" s="77">
        <v>143</v>
      </c>
      <c r="J114" s="78"/>
      <c r="K114" s="79"/>
      <c r="L114" s="80">
        <f>L115+L116</f>
        <v>1000</v>
      </c>
      <c r="M114" s="81">
        <f>M115+M116</f>
        <v>500</v>
      </c>
    </row>
    <row r="115" spans="3:13" x14ac:dyDescent="0.25">
      <c r="C115" s="159" t="s">
        <v>52</v>
      </c>
      <c r="D115" s="160"/>
      <c r="E115" s="160"/>
      <c r="F115" s="160"/>
      <c r="G115" s="160"/>
      <c r="H115" s="161"/>
      <c r="I115" s="95">
        <v>144</v>
      </c>
      <c r="J115" s="96"/>
      <c r="K115" s="114"/>
      <c r="L115" s="98">
        <v>0</v>
      </c>
      <c r="M115" s="99"/>
    </row>
    <row r="116" spans="3:13" x14ac:dyDescent="0.25">
      <c r="C116" s="159" t="s">
        <v>53</v>
      </c>
      <c r="D116" s="160"/>
      <c r="E116" s="160"/>
      <c r="F116" s="160"/>
      <c r="G116" s="160"/>
      <c r="H116" s="161"/>
      <c r="I116" s="95">
        <v>145</v>
      </c>
      <c r="J116" s="96"/>
      <c r="K116" s="114"/>
      <c r="L116" s="98">
        <f>SUM(L117)</f>
        <v>1000</v>
      </c>
      <c r="M116" s="99">
        <f>SUM(M117)</f>
        <v>500</v>
      </c>
    </row>
    <row r="117" spans="3:13" x14ac:dyDescent="0.25">
      <c r="C117" s="82"/>
      <c r="D117" s="157" t="s">
        <v>124</v>
      </c>
      <c r="E117" s="157"/>
      <c r="F117" s="157"/>
      <c r="G117" s="157"/>
      <c r="H117" s="158"/>
      <c r="I117" s="90"/>
      <c r="J117" s="84">
        <v>7420</v>
      </c>
      <c r="K117" s="109"/>
      <c r="L117" s="112">
        <v>1000</v>
      </c>
      <c r="M117" s="113">
        <v>500</v>
      </c>
    </row>
    <row r="118" spans="3:13" x14ac:dyDescent="0.25">
      <c r="C118" s="147" t="s">
        <v>54</v>
      </c>
      <c r="D118" s="148"/>
      <c r="E118" s="148"/>
      <c r="F118" s="148"/>
      <c r="G118" s="148"/>
      <c r="H118" s="149"/>
      <c r="I118" s="77">
        <v>146</v>
      </c>
      <c r="J118" s="78"/>
      <c r="K118" s="79"/>
      <c r="L118" s="80">
        <v>0</v>
      </c>
      <c r="M118" s="81">
        <v>0</v>
      </c>
    </row>
    <row r="119" spans="3:13" x14ac:dyDescent="0.25">
      <c r="C119" s="159" t="s">
        <v>55</v>
      </c>
      <c r="D119" s="160"/>
      <c r="E119" s="160"/>
      <c r="F119" s="160"/>
      <c r="G119" s="160"/>
      <c r="H119" s="161"/>
      <c r="I119" s="95">
        <v>147</v>
      </c>
      <c r="J119" s="96"/>
      <c r="K119" s="114"/>
      <c r="L119" s="98">
        <v>0</v>
      </c>
      <c r="M119" s="99">
        <v>0</v>
      </c>
    </row>
    <row r="120" spans="3:13" x14ac:dyDescent="0.25">
      <c r="C120" s="159" t="s">
        <v>56</v>
      </c>
      <c r="D120" s="160"/>
      <c r="E120" s="160"/>
      <c r="F120" s="160"/>
      <c r="G120" s="160"/>
      <c r="H120" s="161"/>
      <c r="I120" s="95">
        <v>148</v>
      </c>
      <c r="J120" s="96"/>
      <c r="K120" s="114"/>
      <c r="L120" s="98">
        <v>0</v>
      </c>
      <c r="M120" s="99">
        <v>0</v>
      </c>
    </row>
    <row r="121" spans="3:13" x14ac:dyDescent="0.25">
      <c r="C121" s="159" t="s">
        <v>57</v>
      </c>
      <c r="D121" s="160"/>
      <c r="E121" s="160"/>
      <c r="F121" s="160"/>
      <c r="G121" s="160"/>
      <c r="H121" s="161"/>
      <c r="I121" s="95">
        <v>149</v>
      </c>
      <c r="J121" s="96"/>
      <c r="K121" s="114"/>
      <c r="L121" s="98">
        <v>0</v>
      </c>
      <c r="M121" s="99">
        <v>0</v>
      </c>
    </row>
    <row r="122" spans="3:13" x14ac:dyDescent="0.25">
      <c r="C122" s="159" t="s">
        <v>58</v>
      </c>
      <c r="D122" s="160"/>
      <c r="E122" s="160"/>
      <c r="F122" s="160"/>
      <c r="G122" s="160"/>
      <c r="H122" s="161"/>
      <c r="I122" s="95">
        <v>150</v>
      </c>
      <c r="J122" s="96"/>
      <c r="K122" s="114"/>
      <c r="L122" s="98">
        <v>0</v>
      </c>
      <c r="M122" s="99">
        <v>0</v>
      </c>
    </row>
    <row r="123" spans="3:13" x14ac:dyDescent="0.25">
      <c r="C123" s="159" t="s">
        <v>59</v>
      </c>
      <c r="D123" s="160"/>
      <c r="E123" s="160"/>
      <c r="F123" s="160"/>
      <c r="G123" s="160"/>
      <c r="H123" s="161"/>
      <c r="I123" s="95">
        <v>151</v>
      </c>
      <c r="J123" s="96"/>
      <c r="K123" s="114"/>
      <c r="L123" s="98">
        <v>0</v>
      </c>
      <c r="M123" s="99">
        <v>0</v>
      </c>
    </row>
    <row r="124" spans="3:13" x14ac:dyDescent="0.25">
      <c r="C124" s="159" t="s">
        <v>60</v>
      </c>
      <c r="D124" s="160"/>
      <c r="E124" s="160"/>
      <c r="F124" s="160"/>
      <c r="G124" s="160"/>
      <c r="H124" s="161"/>
      <c r="I124" s="95">
        <v>152</v>
      </c>
      <c r="J124" s="96"/>
      <c r="K124" s="114"/>
      <c r="L124" s="98">
        <v>0</v>
      </c>
      <c r="M124" s="99">
        <v>0</v>
      </c>
    </row>
    <row r="125" spans="3:13" x14ac:dyDescent="0.25">
      <c r="C125" s="147" t="s">
        <v>61</v>
      </c>
      <c r="D125" s="148"/>
      <c r="E125" s="148"/>
      <c r="F125" s="148"/>
      <c r="G125" s="148"/>
      <c r="H125" s="149"/>
      <c r="I125" s="77">
        <v>153</v>
      </c>
      <c r="J125" s="78"/>
      <c r="K125" s="79"/>
      <c r="L125" s="80">
        <f>SUM(L126:L127)</f>
        <v>7000</v>
      </c>
      <c r="M125" s="81">
        <f>SUM(M126:M127)</f>
        <v>929.05965890238235</v>
      </c>
    </row>
    <row r="126" spans="3:13" x14ac:dyDescent="0.25">
      <c r="C126" s="82"/>
      <c r="D126" s="152" t="s">
        <v>88</v>
      </c>
      <c r="E126" s="152"/>
      <c r="F126" s="152"/>
      <c r="G126" s="152"/>
      <c r="H126" s="153"/>
      <c r="I126" s="90"/>
      <c r="J126" s="84">
        <v>7310</v>
      </c>
      <c r="K126" s="100"/>
      <c r="L126" s="86">
        <v>7000</v>
      </c>
      <c r="M126" s="87">
        <f>(L126/M4)</f>
        <v>929.05965890238235</v>
      </c>
    </row>
    <row r="127" spans="3:13" x14ac:dyDescent="0.25">
      <c r="C127" s="82"/>
      <c r="D127" s="150" t="s">
        <v>89</v>
      </c>
      <c r="E127" s="150"/>
      <c r="F127" s="150"/>
      <c r="G127" s="150"/>
      <c r="H127" s="151"/>
      <c r="I127" s="90"/>
      <c r="J127" s="84">
        <v>7370</v>
      </c>
      <c r="K127" s="105"/>
      <c r="L127" s="92">
        <v>0</v>
      </c>
      <c r="M127" s="115">
        <v>0</v>
      </c>
    </row>
    <row r="128" spans="3:13" x14ac:dyDescent="0.25">
      <c r="C128" s="142" t="s">
        <v>175</v>
      </c>
      <c r="D128" s="143"/>
      <c r="E128" s="143"/>
      <c r="F128" s="143"/>
      <c r="G128" s="143"/>
      <c r="H128" s="144"/>
      <c r="I128" s="72">
        <v>154</v>
      </c>
      <c r="J128" s="73"/>
      <c r="K128" s="74"/>
      <c r="L128" s="75">
        <f>L129+L130+L131+L132+L133+L134+L135+L137+L139+L140</f>
        <v>60050</v>
      </c>
      <c r="M128" s="76">
        <f>M129+M130+M131+M132+M133+M134+M135+M137+M139+M140</f>
        <v>1006.6361404207313</v>
      </c>
    </row>
    <row r="129" spans="3:13" x14ac:dyDescent="0.25">
      <c r="C129" s="147" t="s">
        <v>62</v>
      </c>
      <c r="D129" s="148"/>
      <c r="E129" s="148"/>
      <c r="F129" s="148"/>
      <c r="G129" s="148"/>
      <c r="H129" s="149"/>
      <c r="I129" s="77">
        <v>155</v>
      </c>
      <c r="J129" s="78"/>
      <c r="K129" s="116"/>
      <c r="L129" s="80">
        <v>0</v>
      </c>
      <c r="M129" s="81">
        <v>0</v>
      </c>
    </row>
    <row r="130" spans="3:13" x14ac:dyDescent="0.25">
      <c r="C130" s="147" t="s">
        <v>63</v>
      </c>
      <c r="D130" s="148"/>
      <c r="E130" s="148"/>
      <c r="F130" s="148"/>
      <c r="G130" s="148"/>
      <c r="H130" s="149"/>
      <c r="I130" s="77">
        <v>156</v>
      </c>
      <c r="J130" s="78"/>
      <c r="K130" s="116"/>
      <c r="L130" s="80">
        <v>0</v>
      </c>
      <c r="M130" s="81">
        <v>0</v>
      </c>
    </row>
    <row r="131" spans="3:13" x14ac:dyDescent="0.25">
      <c r="C131" s="147" t="s">
        <v>64</v>
      </c>
      <c r="D131" s="148"/>
      <c r="E131" s="148"/>
      <c r="F131" s="148"/>
      <c r="G131" s="148"/>
      <c r="H131" s="149"/>
      <c r="I131" s="77">
        <v>157</v>
      </c>
      <c r="J131" s="78"/>
      <c r="K131" s="116"/>
      <c r="L131" s="80">
        <v>0</v>
      </c>
      <c r="M131" s="81">
        <v>0</v>
      </c>
    </row>
    <row r="132" spans="3:13" x14ac:dyDescent="0.25">
      <c r="C132" s="147" t="s">
        <v>65</v>
      </c>
      <c r="D132" s="148"/>
      <c r="E132" s="148"/>
      <c r="F132" s="148"/>
      <c r="G132" s="148"/>
      <c r="H132" s="149"/>
      <c r="I132" s="77">
        <v>158</v>
      </c>
      <c r="J132" s="78"/>
      <c r="K132" s="116"/>
      <c r="L132" s="80">
        <v>0</v>
      </c>
      <c r="M132" s="81">
        <v>0</v>
      </c>
    </row>
    <row r="133" spans="3:13" x14ac:dyDescent="0.25">
      <c r="C133" s="147" t="s">
        <v>66</v>
      </c>
      <c r="D133" s="148"/>
      <c r="E133" s="148"/>
      <c r="F133" s="148"/>
      <c r="G133" s="148"/>
      <c r="H133" s="149"/>
      <c r="I133" s="77">
        <v>159</v>
      </c>
      <c r="J133" s="78"/>
      <c r="K133" s="117"/>
      <c r="L133" s="80">
        <v>0</v>
      </c>
      <c r="M133" s="81">
        <v>0</v>
      </c>
    </row>
    <row r="134" spans="3:13" x14ac:dyDescent="0.25">
      <c r="C134" s="147" t="s">
        <v>67</v>
      </c>
      <c r="D134" s="148"/>
      <c r="E134" s="148"/>
      <c r="F134" s="148"/>
      <c r="G134" s="148"/>
      <c r="H134" s="149"/>
      <c r="I134" s="77">
        <v>160</v>
      </c>
      <c r="J134" s="78"/>
      <c r="K134" s="117"/>
      <c r="L134" s="80">
        <v>0</v>
      </c>
      <c r="M134" s="81">
        <v>0</v>
      </c>
    </row>
    <row r="135" spans="3:13" x14ac:dyDescent="0.25">
      <c r="C135" s="147" t="s">
        <v>68</v>
      </c>
      <c r="D135" s="148"/>
      <c r="E135" s="148"/>
      <c r="F135" s="148"/>
      <c r="G135" s="148"/>
      <c r="H135" s="149"/>
      <c r="I135" s="77">
        <v>161</v>
      </c>
      <c r="J135" s="78"/>
      <c r="K135" s="79"/>
      <c r="L135" s="80">
        <f>SUM(L136)</f>
        <v>50</v>
      </c>
      <c r="M135" s="81">
        <f>SUM(M136)</f>
        <v>6.6361404207313024</v>
      </c>
    </row>
    <row r="136" spans="3:13" x14ac:dyDescent="0.25">
      <c r="C136" s="82"/>
      <c r="D136" s="157" t="s">
        <v>122</v>
      </c>
      <c r="E136" s="157"/>
      <c r="F136" s="157"/>
      <c r="G136" s="157"/>
      <c r="H136" s="158"/>
      <c r="I136" s="90"/>
      <c r="J136" s="84">
        <v>7750</v>
      </c>
      <c r="K136" s="109"/>
      <c r="L136" s="110">
        <v>50</v>
      </c>
      <c r="M136" s="113">
        <f>(L136/M4)</f>
        <v>6.6361404207313024</v>
      </c>
    </row>
    <row r="137" spans="3:13" x14ac:dyDescent="0.25">
      <c r="C137" s="147" t="s">
        <v>69</v>
      </c>
      <c r="D137" s="148"/>
      <c r="E137" s="148"/>
      <c r="F137" s="148"/>
      <c r="G137" s="148"/>
      <c r="H137" s="149"/>
      <c r="I137" s="77">
        <v>162</v>
      </c>
      <c r="J137" s="78"/>
      <c r="K137" s="79"/>
      <c r="L137" s="80">
        <f>SUM(L138)</f>
        <v>60000</v>
      </c>
      <c r="M137" s="81">
        <f>SUM(M138)</f>
        <v>1000</v>
      </c>
    </row>
    <row r="138" spans="3:13" x14ac:dyDescent="0.25">
      <c r="C138" s="82"/>
      <c r="D138" s="157" t="s">
        <v>123</v>
      </c>
      <c r="E138" s="157"/>
      <c r="F138" s="157"/>
      <c r="G138" s="157"/>
      <c r="H138" s="158"/>
      <c r="I138" s="90"/>
      <c r="J138" s="84">
        <v>7724</v>
      </c>
      <c r="K138" s="109"/>
      <c r="L138" s="110">
        <v>60000</v>
      </c>
      <c r="M138" s="113">
        <v>1000</v>
      </c>
    </row>
    <row r="139" spans="3:13" x14ac:dyDescent="0.25">
      <c r="C139" s="147" t="s">
        <v>70</v>
      </c>
      <c r="D139" s="148"/>
      <c r="E139" s="148"/>
      <c r="F139" s="148"/>
      <c r="G139" s="148"/>
      <c r="H139" s="149"/>
      <c r="I139" s="77">
        <v>163</v>
      </c>
      <c r="J139" s="78"/>
      <c r="K139" s="79"/>
      <c r="L139" s="80">
        <v>0</v>
      </c>
      <c r="M139" s="81">
        <v>0</v>
      </c>
    </row>
    <row r="140" spans="3:13" x14ac:dyDescent="0.25">
      <c r="C140" s="147" t="s">
        <v>71</v>
      </c>
      <c r="D140" s="148"/>
      <c r="E140" s="148"/>
      <c r="F140" s="148"/>
      <c r="G140" s="148"/>
      <c r="H140" s="149"/>
      <c r="I140" s="77">
        <v>164</v>
      </c>
      <c r="J140" s="78"/>
      <c r="K140" s="79"/>
      <c r="L140" s="80">
        <v>0</v>
      </c>
      <c r="M140" s="81">
        <v>0</v>
      </c>
    </row>
    <row r="141" spans="3:13" x14ac:dyDescent="0.25">
      <c r="C141" s="142" t="s">
        <v>176</v>
      </c>
      <c r="D141" s="143"/>
      <c r="E141" s="143"/>
      <c r="F141" s="143"/>
      <c r="G141" s="143"/>
      <c r="H141" s="144"/>
      <c r="I141" s="72">
        <v>165</v>
      </c>
      <c r="J141" s="73"/>
      <c r="K141" s="74"/>
      <c r="L141" s="93">
        <f>SUM(L150,L146:L149,L142)</f>
        <v>700</v>
      </c>
      <c r="M141" s="94">
        <f>SUM(M150,M146:M149,M142)</f>
        <v>92.905965890238235</v>
      </c>
    </row>
    <row r="142" spans="3:13" x14ac:dyDescent="0.25">
      <c r="C142" s="147" t="s">
        <v>72</v>
      </c>
      <c r="D142" s="148"/>
      <c r="E142" s="148"/>
      <c r="F142" s="148"/>
      <c r="G142" s="148"/>
      <c r="H142" s="149"/>
      <c r="I142" s="77">
        <v>166</v>
      </c>
      <c r="J142" s="78"/>
      <c r="K142" s="116"/>
      <c r="L142" s="80">
        <f>SUM(L143:L144)</f>
        <v>0</v>
      </c>
      <c r="M142" s="81">
        <f>SUM(M143:M144)</f>
        <v>0</v>
      </c>
    </row>
    <row r="143" spans="3:13" x14ac:dyDescent="0.25">
      <c r="C143" s="82"/>
      <c r="D143" s="152" t="s">
        <v>90</v>
      </c>
      <c r="E143" s="152"/>
      <c r="F143" s="152"/>
      <c r="G143" s="152"/>
      <c r="H143" s="153"/>
      <c r="I143" s="90"/>
      <c r="J143" s="84">
        <v>7201</v>
      </c>
      <c r="K143" s="100"/>
      <c r="L143" s="101">
        <v>0</v>
      </c>
      <c r="M143" s="102">
        <v>0</v>
      </c>
    </row>
    <row r="144" spans="3:13" x14ac:dyDescent="0.25">
      <c r="C144" s="82"/>
      <c r="D144" s="150" t="s">
        <v>91</v>
      </c>
      <c r="E144" s="150"/>
      <c r="F144" s="150"/>
      <c r="G144" s="150"/>
      <c r="H144" s="151"/>
      <c r="I144" s="90"/>
      <c r="J144" s="84">
        <v>7202</v>
      </c>
      <c r="K144" s="105"/>
      <c r="L144" s="106">
        <v>0</v>
      </c>
      <c r="M144" s="118">
        <v>0</v>
      </c>
    </row>
    <row r="145" spans="3:13" x14ac:dyDescent="0.25">
      <c r="C145" s="139" t="s">
        <v>73</v>
      </c>
      <c r="D145" s="140"/>
      <c r="E145" s="140"/>
      <c r="F145" s="140"/>
      <c r="G145" s="140"/>
      <c r="H145" s="141"/>
      <c r="I145" s="77">
        <v>167</v>
      </c>
      <c r="J145" s="78"/>
      <c r="K145" s="79"/>
      <c r="L145" s="80">
        <v>0</v>
      </c>
      <c r="M145" s="81">
        <v>0</v>
      </c>
    </row>
    <row r="146" spans="3:13" x14ac:dyDescent="0.25">
      <c r="C146" s="139" t="s">
        <v>74</v>
      </c>
      <c r="D146" s="140"/>
      <c r="E146" s="140"/>
      <c r="F146" s="140"/>
      <c r="G146" s="140"/>
      <c r="H146" s="141"/>
      <c r="I146" s="77">
        <v>168</v>
      </c>
      <c r="J146" s="78"/>
      <c r="K146" s="79"/>
      <c r="L146" s="80">
        <v>700</v>
      </c>
      <c r="M146" s="81">
        <f>(L146/M4)</f>
        <v>92.905965890238235</v>
      </c>
    </row>
    <row r="147" spans="3:13" x14ac:dyDescent="0.25">
      <c r="C147" s="139" t="s">
        <v>75</v>
      </c>
      <c r="D147" s="140"/>
      <c r="E147" s="140"/>
      <c r="F147" s="140"/>
      <c r="G147" s="140"/>
      <c r="H147" s="141"/>
      <c r="I147" s="77">
        <v>169</v>
      </c>
      <c r="J147" s="78"/>
      <c r="K147" s="79"/>
      <c r="L147" s="80">
        <v>0</v>
      </c>
      <c r="M147" s="81">
        <v>0</v>
      </c>
    </row>
    <row r="148" spans="3:13" x14ac:dyDescent="0.25">
      <c r="C148" s="139" t="s">
        <v>76</v>
      </c>
      <c r="D148" s="140"/>
      <c r="E148" s="140"/>
      <c r="F148" s="140"/>
      <c r="G148" s="140"/>
      <c r="H148" s="141"/>
      <c r="I148" s="77">
        <v>170</v>
      </c>
      <c r="J148" s="78"/>
      <c r="K148" s="79"/>
      <c r="L148" s="80">
        <v>0</v>
      </c>
      <c r="M148" s="81">
        <v>0</v>
      </c>
    </row>
    <row r="149" spans="3:13" x14ac:dyDescent="0.25">
      <c r="C149" s="139" t="s">
        <v>77</v>
      </c>
      <c r="D149" s="140"/>
      <c r="E149" s="140"/>
      <c r="F149" s="140"/>
      <c r="G149" s="140"/>
      <c r="H149" s="141"/>
      <c r="I149" s="77">
        <v>171</v>
      </c>
      <c r="J149" s="78"/>
      <c r="K149" s="79"/>
      <c r="L149" s="80">
        <v>0</v>
      </c>
      <c r="M149" s="81">
        <v>0</v>
      </c>
    </row>
    <row r="150" spans="3:13" x14ac:dyDescent="0.25">
      <c r="C150" s="139" t="s">
        <v>78</v>
      </c>
      <c r="D150" s="140"/>
      <c r="E150" s="140"/>
      <c r="F150" s="140"/>
      <c r="G150" s="140"/>
      <c r="H150" s="141"/>
      <c r="I150" s="77">
        <v>172</v>
      </c>
      <c r="J150" s="78"/>
      <c r="K150" s="79"/>
      <c r="L150" s="80">
        <v>0</v>
      </c>
      <c r="M150" s="81">
        <v>0</v>
      </c>
    </row>
    <row r="151" spans="3:13" x14ac:dyDescent="0.25">
      <c r="C151" s="142" t="s">
        <v>79</v>
      </c>
      <c r="D151" s="143"/>
      <c r="E151" s="143"/>
      <c r="F151" s="143"/>
      <c r="G151" s="143"/>
      <c r="H151" s="144"/>
      <c r="I151" s="72">
        <v>173</v>
      </c>
      <c r="J151" s="73"/>
      <c r="K151" s="74"/>
      <c r="L151" s="75">
        <v>0</v>
      </c>
      <c r="M151" s="76">
        <v>0</v>
      </c>
    </row>
    <row r="152" spans="3:13" x14ac:dyDescent="0.25">
      <c r="C152" s="142" t="s">
        <v>80</v>
      </c>
      <c r="D152" s="143"/>
      <c r="E152" s="143"/>
      <c r="F152" s="143"/>
      <c r="G152" s="143"/>
      <c r="H152" s="144"/>
      <c r="I152" s="72">
        <v>174</v>
      </c>
      <c r="J152" s="73"/>
      <c r="K152" s="74"/>
      <c r="L152" s="75">
        <v>0</v>
      </c>
      <c r="M152" s="76">
        <v>0</v>
      </c>
    </row>
    <row r="153" spans="3:13" x14ac:dyDescent="0.25">
      <c r="C153" s="142" t="s">
        <v>81</v>
      </c>
      <c r="D153" s="143"/>
      <c r="E153" s="143"/>
      <c r="F153" s="143"/>
      <c r="G153" s="143"/>
      <c r="H153" s="144"/>
      <c r="I153" s="72">
        <v>175</v>
      </c>
      <c r="J153" s="73"/>
      <c r="K153" s="74"/>
      <c r="L153" s="75">
        <v>0</v>
      </c>
      <c r="M153" s="76">
        <v>0</v>
      </c>
    </row>
    <row r="154" spans="3:13" x14ac:dyDescent="0.25">
      <c r="C154" s="142" t="s">
        <v>82</v>
      </c>
      <c r="D154" s="143"/>
      <c r="E154" s="143"/>
      <c r="F154" s="143"/>
      <c r="G154" s="143"/>
      <c r="H154" s="144"/>
      <c r="I154" s="72">
        <v>176</v>
      </c>
      <c r="J154" s="73"/>
      <c r="K154" s="74"/>
      <c r="L154" s="75">
        <v>0</v>
      </c>
      <c r="M154" s="76">
        <v>0</v>
      </c>
    </row>
    <row r="155" spans="3:13" x14ac:dyDescent="0.25">
      <c r="C155" s="142" t="s">
        <v>177</v>
      </c>
      <c r="D155" s="143"/>
      <c r="E155" s="143"/>
      <c r="F155" s="143"/>
      <c r="G155" s="143"/>
      <c r="H155" s="144"/>
      <c r="I155" s="72">
        <v>177</v>
      </c>
      <c r="J155" s="73"/>
      <c r="K155" s="74"/>
      <c r="L155" s="75">
        <f>L152+L151+L128+L9</f>
        <v>5334550</v>
      </c>
      <c r="M155" s="76" t="e">
        <f>M152+M151+M128+M9</f>
        <v>#DIV/0!</v>
      </c>
    </row>
    <row r="156" spans="3:13" x14ac:dyDescent="0.25">
      <c r="C156" s="142" t="s">
        <v>178</v>
      </c>
      <c r="D156" s="143"/>
      <c r="E156" s="143"/>
      <c r="F156" s="143"/>
      <c r="G156" s="143"/>
      <c r="H156" s="144"/>
      <c r="I156" s="72">
        <v>178</v>
      </c>
      <c r="J156" s="73"/>
      <c r="K156" s="74"/>
      <c r="L156" s="75">
        <f>(L35+L141+L153+L154)</f>
        <v>5319059</v>
      </c>
      <c r="M156" s="76" t="e">
        <f>(M35+M141+M153+M154)</f>
        <v>#DIV/0!</v>
      </c>
    </row>
    <row r="157" spans="3:13" x14ac:dyDescent="0.25">
      <c r="C157" s="142" t="s">
        <v>92</v>
      </c>
      <c r="D157" s="143"/>
      <c r="E157" s="143"/>
      <c r="F157" s="143"/>
      <c r="G157" s="143"/>
      <c r="H157" s="144"/>
      <c r="I157" s="72">
        <v>179</v>
      </c>
      <c r="J157" s="73"/>
      <c r="K157" s="74"/>
      <c r="L157" s="75">
        <f>SUM(L158:L159)</f>
        <v>15491</v>
      </c>
      <c r="M157" s="76" t="e">
        <f>SUM(M158:M159)</f>
        <v>#DIV/0!</v>
      </c>
    </row>
    <row r="158" spans="3:13" x14ac:dyDescent="0.25">
      <c r="C158" s="139" t="s">
        <v>83</v>
      </c>
      <c r="D158" s="140"/>
      <c r="E158" s="140"/>
      <c r="F158" s="140"/>
      <c r="G158" s="140"/>
      <c r="H158" s="141"/>
      <c r="I158" s="77">
        <v>180</v>
      </c>
      <c r="J158" s="78"/>
      <c r="K158" s="116"/>
      <c r="L158" s="80">
        <f>L155-L156</f>
        <v>15491</v>
      </c>
      <c r="M158" s="81" t="e">
        <f>M155-M156</f>
        <v>#DIV/0!</v>
      </c>
    </row>
    <row r="159" spans="3:13" x14ac:dyDescent="0.25">
      <c r="C159" s="139" t="s">
        <v>84</v>
      </c>
      <c r="D159" s="140"/>
      <c r="E159" s="140"/>
      <c r="F159" s="140"/>
      <c r="G159" s="140"/>
      <c r="H159" s="141"/>
      <c r="I159" s="77">
        <v>181</v>
      </c>
      <c r="J159" s="78"/>
      <c r="K159" s="116"/>
      <c r="L159" s="80">
        <v>0</v>
      </c>
      <c r="M159" s="81">
        <v>0</v>
      </c>
    </row>
    <row r="160" spans="3:13" x14ac:dyDescent="0.25">
      <c r="C160" s="142" t="s">
        <v>85</v>
      </c>
      <c r="D160" s="143"/>
      <c r="E160" s="143"/>
      <c r="F160" s="143"/>
      <c r="G160" s="143"/>
      <c r="H160" s="144"/>
      <c r="I160" s="72">
        <v>182</v>
      </c>
      <c r="J160" s="73"/>
      <c r="K160" s="74"/>
      <c r="L160" s="75">
        <v>0</v>
      </c>
      <c r="M160" s="76">
        <v>0</v>
      </c>
    </row>
    <row r="161" spans="3:13" x14ac:dyDescent="0.25">
      <c r="C161" s="165" t="s">
        <v>179</v>
      </c>
      <c r="D161" s="165"/>
      <c r="E161" s="165"/>
      <c r="F161" s="165"/>
      <c r="G161" s="165"/>
      <c r="H161" s="165"/>
      <c r="I161" s="72">
        <v>183</v>
      </c>
      <c r="J161" s="73"/>
      <c r="K161" s="74"/>
      <c r="L161" s="75">
        <f>SUM(L162:L163)</f>
        <v>0</v>
      </c>
      <c r="M161" s="76">
        <f>SUM(M162:M163)</f>
        <v>0</v>
      </c>
    </row>
    <row r="162" spans="3:13" x14ac:dyDescent="0.25">
      <c r="C162" s="166" t="s">
        <v>86</v>
      </c>
      <c r="D162" s="166"/>
      <c r="E162" s="166"/>
      <c r="F162" s="166"/>
      <c r="G162" s="166"/>
      <c r="H162" s="166"/>
      <c r="I162" s="77">
        <v>184</v>
      </c>
      <c r="J162" s="78"/>
      <c r="K162" s="116"/>
      <c r="L162" s="80">
        <v>0</v>
      </c>
      <c r="M162" s="81">
        <v>0</v>
      </c>
    </row>
    <row r="163" spans="3:13" x14ac:dyDescent="0.25">
      <c r="C163" s="166" t="s">
        <v>87</v>
      </c>
      <c r="D163" s="166"/>
      <c r="E163" s="166"/>
      <c r="F163" s="166"/>
      <c r="G163" s="166"/>
      <c r="H163" s="166"/>
      <c r="I163" s="77">
        <v>185</v>
      </c>
      <c r="J163" s="78"/>
      <c r="K163" s="116"/>
      <c r="L163" s="80">
        <v>0</v>
      </c>
      <c r="M163" s="81">
        <v>0</v>
      </c>
    </row>
  </sheetData>
  <mergeCells count="160">
    <mergeCell ref="C3:L3"/>
    <mergeCell ref="C4:L4"/>
    <mergeCell ref="C6:M6"/>
    <mergeCell ref="C7:H7"/>
    <mergeCell ref="C8:H8"/>
    <mergeCell ref="C9:H9"/>
    <mergeCell ref="D16:H16"/>
    <mergeCell ref="D17:H17"/>
    <mergeCell ref="D18:H18"/>
    <mergeCell ref="D19:H19"/>
    <mergeCell ref="D20:H20"/>
    <mergeCell ref="D21:H21"/>
    <mergeCell ref="C10:H10"/>
    <mergeCell ref="C11:H11"/>
    <mergeCell ref="D12:H12"/>
    <mergeCell ref="D13:H13"/>
    <mergeCell ref="D14:H14"/>
    <mergeCell ref="D15:H15"/>
    <mergeCell ref="D28:H28"/>
    <mergeCell ref="D29:H29"/>
    <mergeCell ref="D30:H30"/>
    <mergeCell ref="D31:H31"/>
    <mergeCell ref="D32:H32"/>
    <mergeCell ref="D33:H33"/>
    <mergeCell ref="D22:H22"/>
    <mergeCell ref="C23:H23"/>
    <mergeCell ref="C24:H24"/>
    <mergeCell ref="C25:H25"/>
    <mergeCell ref="D26:H26"/>
    <mergeCell ref="D27:H27"/>
    <mergeCell ref="D40:H40"/>
    <mergeCell ref="D41:H41"/>
    <mergeCell ref="D42:H42"/>
    <mergeCell ref="D43:H43"/>
    <mergeCell ref="D44:H44"/>
    <mergeCell ref="D45:H45"/>
    <mergeCell ref="D34:H34"/>
    <mergeCell ref="C35:H35"/>
    <mergeCell ref="C36:H36"/>
    <mergeCell ref="C37:H37"/>
    <mergeCell ref="C38:H38"/>
    <mergeCell ref="D39:H39"/>
    <mergeCell ref="D52:H52"/>
    <mergeCell ref="C53:H53"/>
    <mergeCell ref="D54:H54"/>
    <mergeCell ref="D55:H55"/>
    <mergeCell ref="D56:H56"/>
    <mergeCell ref="D57:H57"/>
    <mergeCell ref="D46:H46"/>
    <mergeCell ref="D47:H47"/>
    <mergeCell ref="D48:H48"/>
    <mergeCell ref="D49:H49"/>
    <mergeCell ref="D50:H50"/>
    <mergeCell ref="C51:H51"/>
    <mergeCell ref="D64:H64"/>
    <mergeCell ref="D65:H65"/>
    <mergeCell ref="D66:H66"/>
    <mergeCell ref="D67:H67"/>
    <mergeCell ref="D68:H68"/>
    <mergeCell ref="D69:H69"/>
    <mergeCell ref="D58:H58"/>
    <mergeCell ref="D59:H59"/>
    <mergeCell ref="D60:H60"/>
    <mergeCell ref="D61:H61"/>
    <mergeCell ref="D62:H62"/>
    <mergeCell ref="D63:H63"/>
    <mergeCell ref="D76:H76"/>
    <mergeCell ref="D77:H77"/>
    <mergeCell ref="D78:H78"/>
    <mergeCell ref="D79:H79"/>
    <mergeCell ref="D80:H80"/>
    <mergeCell ref="D81:H81"/>
    <mergeCell ref="D70:H70"/>
    <mergeCell ref="D71:H71"/>
    <mergeCell ref="D72:H72"/>
    <mergeCell ref="D73:H73"/>
    <mergeCell ref="D74:H74"/>
    <mergeCell ref="D75:H75"/>
    <mergeCell ref="C88:H88"/>
    <mergeCell ref="D89:H89"/>
    <mergeCell ref="C90:H90"/>
    <mergeCell ref="D91:H91"/>
    <mergeCell ref="C92:H92"/>
    <mergeCell ref="D93:H93"/>
    <mergeCell ref="D82:H82"/>
    <mergeCell ref="D83:H83"/>
    <mergeCell ref="D84:H84"/>
    <mergeCell ref="C85:H85"/>
    <mergeCell ref="C86:H86"/>
    <mergeCell ref="D87:H87"/>
    <mergeCell ref="D100:H100"/>
    <mergeCell ref="D101:H101"/>
    <mergeCell ref="D102:H102"/>
    <mergeCell ref="D103:H103"/>
    <mergeCell ref="D104:H104"/>
    <mergeCell ref="D105:H105"/>
    <mergeCell ref="C94:H94"/>
    <mergeCell ref="D95:H95"/>
    <mergeCell ref="D96:H96"/>
    <mergeCell ref="D97:H97"/>
    <mergeCell ref="D98:H98"/>
    <mergeCell ref="D99:H99"/>
    <mergeCell ref="D112:H112"/>
    <mergeCell ref="D113:H113"/>
    <mergeCell ref="C114:H114"/>
    <mergeCell ref="C115:H115"/>
    <mergeCell ref="C116:H116"/>
    <mergeCell ref="D117:H117"/>
    <mergeCell ref="D106:H106"/>
    <mergeCell ref="D107:H107"/>
    <mergeCell ref="D108:H108"/>
    <mergeCell ref="D109:H109"/>
    <mergeCell ref="D110:H110"/>
    <mergeCell ref="D111:H111"/>
    <mergeCell ref="C124:H124"/>
    <mergeCell ref="C125:H125"/>
    <mergeCell ref="D126:H126"/>
    <mergeCell ref="D127:H127"/>
    <mergeCell ref="C128:H128"/>
    <mergeCell ref="C129:H129"/>
    <mergeCell ref="C118:H118"/>
    <mergeCell ref="C119:H119"/>
    <mergeCell ref="C120:H120"/>
    <mergeCell ref="C121:H121"/>
    <mergeCell ref="C122:H122"/>
    <mergeCell ref="C123:H123"/>
    <mergeCell ref="D136:H136"/>
    <mergeCell ref="C137:H137"/>
    <mergeCell ref="D138:H138"/>
    <mergeCell ref="C139:H139"/>
    <mergeCell ref="C140:H140"/>
    <mergeCell ref="C141:H141"/>
    <mergeCell ref="C130:H130"/>
    <mergeCell ref="C131:H131"/>
    <mergeCell ref="C132:H132"/>
    <mergeCell ref="C133:H133"/>
    <mergeCell ref="C134:H134"/>
    <mergeCell ref="C135:H135"/>
    <mergeCell ref="C148:H148"/>
    <mergeCell ref="C149:H149"/>
    <mergeCell ref="C150:H150"/>
    <mergeCell ref="C151:H151"/>
    <mergeCell ref="C152:H152"/>
    <mergeCell ref="C153:H153"/>
    <mergeCell ref="C142:H142"/>
    <mergeCell ref="D143:H143"/>
    <mergeCell ref="D144:H144"/>
    <mergeCell ref="C145:H145"/>
    <mergeCell ref="C146:H146"/>
    <mergeCell ref="C147:H147"/>
    <mergeCell ref="C160:H160"/>
    <mergeCell ref="C161:H161"/>
    <mergeCell ref="C162:H162"/>
    <mergeCell ref="C163:H163"/>
    <mergeCell ref="C154:H154"/>
    <mergeCell ref="C155:H155"/>
    <mergeCell ref="C156:H156"/>
    <mergeCell ref="C157:H157"/>
    <mergeCell ref="C158:H158"/>
    <mergeCell ref="C159:H159"/>
  </mergeCells>
  <dataValidations count="1">
    <dataValidation type="textLength" operator="lessThan" allowBlank="1" showInputMessage="1" showErrorMessage="1" errorTitle="Redni broj bilješke" error="Redni broj bilješke mora biti text duljine najviše 10 znakova." sqref="J145:J163 J51 J53 J85:J86 J88 J90 J92 J9:J11 J139:J142 J94 J137 J114:J116 J118:J125 J128:J135 J23:J25 J35:J38">
      <formula1>10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Financijski plan 2025.</vt:lpstr>
      <vt:lpstr>Financijski plan 2019. plan-Rea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2026-07-29T14:21:28Z</dcterms:modified>
</cp:coreProperties>
</file>